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 activeTab="1"/>
  </bookViews>
  <sheets>
    <sheet name="scénar N actif " sheetId="2" r:id="rId1"/>
    <sheet name="scénar N actif + cudl" sheetId="6" r:id="rId2"/>
    <sheet name="scénar N actif + Région " sheetId="3" r:id="rId3"/>
    <sheet name="scénar N actif + r+ CUDL" sheetId="4" r:id="rId4"/>
  </sheets>
  <calcPr calcId="145621"/>
</workbook>
</file>

<file path=xl/calcChain.xml><?xml version="1.0" encoding="utf-8"?>
<calcChain xmlns="http://schemas.openxmlformats.org/spreadsheetml/2006/main">
  <c r="H49" i="6" l="1"/>
  <c r="G49" i="6"/>
  <c r="F49" i="6"/>
  <c r="D47" i="6"/>
  <c r="C47" i="6"/>
  <c r="B47" i="6"/>
  <c r="D46" i="6"/>
  <c r="C46" i="6"/>
  <c r="B46" i="6"/>
  <c r="D43" i="6"/>
  <c r="C43" i="6"/>
  <c r="B43" i="6"/>
  <c r="D28" i="6"/>
  <c r="D39" i="6" s="1"/>
  <c r="C28" i="6"/>
  <c r="C39" i="6" s="1"/>
  <c r="B28" i="6"/>
  <c r="B39" i="6" s="1"/>
  <c r="H12" i="6"/>
  <c r="G12" i="6"/>
  <c r="F12" i="6"/>
  <c r="F10" i="6" s="1"/>
  <c r="D11" i="6"/>
  <c r="D45" i="6" s="1"/>
  <c r="C11" i="6"/>
  <c r="C45" i="6" s="1"/>
  <c r="B11" i="6"/>
  <c r="B45" i="6" s="1"/>
  <c r="H10" i="6"/>
  <c r="G10" i="6"/>
  <c r="D10" i="6"/>
  <c r="C10" i="6"/>
  <c r="B10" i="6"/>
  <c r="D9" i="6"/>
  <c r="D44" i="6" s="1"/>
  <c r="C9" i="6"/>
  <c r="C44" i="6" s="1"/>
  <c r="B9" i="6"/>
  <c r="B44" i="6" s="1"/>
  <c r="H4" i="6"/>
  <c r="D48" i="6" s="1"/>
  <c r="G4" i="6"/>
  <c r="C48" i="6" s="1"/>
  <c r="F4" i="6"/>
  <c r="B48" i="6" s="1"/>
  <c r="D4" i="6"/>
  <c r="C4" i="6"/>
  <c r="B4" i="6"/>
  <c r="B49" i="6" l="1"/>
  <c r="D49" i="6"/>
  <c r="C49" i="6"/>
  <c r="G38" i="6"/>
  <c r="G39" i="6" s="1"/>
  <c r="F38" i="6"/>
  <c r="F39" i="6" s="1"/>
  <c r="H38" i="6"/>
  <c r="H39" i="6" s="1"/>
  <c r="H48" i="4"/>
  <c r="G48" i="4"/>
  <c r="F48" i="4"/>
  <c r="D46" i="4"/>
  <c r="C46" i="4"/>
  <c r="B46" i="4"/>
  <c r="D45" i="4"/>
  <c r="C45" i="4"/>
  <c r="B45" i="4"/>
  <c r="D42" i="4"/>
  <c r="C42" i="4"/>
  <c r="B42" i="4"/>
  <c r="D28" i="4"/>
  <c r="D39" i="4" s="1"/>
  <c r="C28" i="4"/>
  <c r="B28" i="4"/>
  <c r="B39" i="4" s="1"/>
  <c r="H12" i="4"/>
  <c r="G12" i="4"/>
  <c r="F12" i="4"/>
  <c r="D11" i="4"/>
  <c r="D44" i="4" s="1"/>
  <c r="C11" i="4"/>
  <c r="C44" i="4" s="1"/>
  <c r="B11" i="4"/>
  <c r="B44" i="4" s="1"/>
  <c r="H10" i="4"/>
  <c r="G10" i="4"/>
  <c r="F10" i="4"/>
  <c r="D10" i="4"/>
  <c r="C10" i="4"/>
  <c r="B10" i="4"/>
  <c r="D9" i="4"/>
  <c r="D43" i="4" s="1"/>
  <c r="C9" i="4"/>
  <c r="C43" i="4" s="1"/>
  <c r="B9" i="4"/>
  <c r="B43" i="4" s="1"/>
  <c r="H4" i="4"/>
  <c r="D47" i="4" s="1"/>
  <c r="G4" i="4"/>
  <c r="C47" i="4" s="1"/>
  <c r="F4" i="4"/>
  <c r="B47" i="4" s="1"/>
  <c r="D4" i="4"/>
  <c r="C4" i="4"/>
  <c r="B4" i="4"/>
  <c r="H48" i="3"/>
  <c r="G48" i="3"/>
  <c r="F48" i="3"/>
  <c r="D46" i="3"/>
  <c r="C46" i="3"/>
  <c r="B46" i="3"/>
  <c r="D45" i="3"/>
  <c r="C45" i="3"/>
  <c r="B45" i="3"/>
  <c r="D42" i="3"/>
  <c r="C42" i="3"/>
  <c r="B42" i="3"/>
  <c r="D28" i="3"/>
  <c r="D39" i="3" s="1"/>
  <c r="C28" i="3"/>
  <c r="C39" i="3" s="1"/>
  <c r="B28" i="3"/>
  <c r="B39" i="3" s="1"/>
  <c r="H12" i="3"/>
  <c r="G12" i="3"/>
  <c r="F12" i="3"/>
  <c r="D11" i="3"/>
  <c r="D44" i="3" s="1"/>
  <c r="C11" i="3"/>
  <c r="C44" i="3" s="1"/>
  <c r="B11" i="3"/>
  <c r="B44" i="3" s="1"/>
  <c r="H10" i="3"/>
  <c r="G10" i="3"/>
  <c r="F10" i="3"/>
  <c r="D10" i="3"/>
  <c r="C10" i="3"/>
  <c r="B10" i="3"/>
  <c r="D9" i="3"/>
  <c r="D43" i="3" s="1"/>
  <c r="C9" i="3"/>
  <c r="C43" i="3" s="1"/>
  <c r="B9" i="3"/>
  <c r="B43" i="3" s="1"/>
  <c r="H4" i="3"/>
  <c r="D47" i="3" s="1"/>
  <c r="G4" i="3"/>
  <c r="C47" i="3" s="1"/>
  <c r="F4" i="3"/>
  <c r="B47" i="3" s="1"/>
  <c r="D4" i="3"/>
  <c r="C4" i="3"/>
  <c r="B4" i="3"/>
  <c r="H48" i="2"/>
  <c r="G48" i="2"/>
  <c r="F48" i="2"/>
  <c r="D46" i="2"/>
  <c r="C46" i="2"/>
  <c r="B46" i="2"/>
  <c r="D45" i="2"/>
  <c r="C45" i="2"/>
  <c r="B45" i="2"/>
  <c r="D42" i="2"/>
  <c r="C42" i="2"/>
  <c r="B42" i="2"/>
  <c r="D28" i="2"/>
  <c r="C28" i="2"/>
  <c r="B28" i="2"/>
  <c r="H12" i="2"/>
  <c r="H10" i="2" s="1"/>
  <c r="G12" i="2"/>
  <c r="F12" i="2"/>
  <c r="F10" i="2" s="1"/>
  <c r="D11" i="2"/>
  <c r="D44" i="2" s="1"/>
  <c r="C11" i="2"/>
  <c r="C44" i="2" s="1"/>
  <c r="B11" i="2"/>
  <c r="B44" i="2" s="1"/>
  <c r="G10" i="2"/>
  <c r="D10" i="2"/>
  <c r="C10" i="2"/>
  <c r="B10" i="2"/>
  <c r="D9" i="2"/>
  <c r="D43" i="2" s="1"/>
  <c r="C9" i="2"/>
  <c r="C43" i="2" s="1"/>
  <c r="B9" i="2"/>
  <c r="B43" i="2" s="1"/>
  <c r="H4" i="2"/>
  <c r="D47" i="2" s="1"/>
  <c r="G4" i="2"/>
  <c r="C47" i="2" s="1"/>
  <c r="F4" i="2"/>
  <c r="B47" i="2" s="1"/>
  <c r="D4" i="2"/>
  <c r="C4" i="2"/>
  <c r="B4" i="2"/>
  <c r="D39" i="2" l="1"/>
  <c r="C39" i="2"/>
  <c r="G38" i="2" s="1"/>
  <c r="G39" i="2" s="1"/>
  <c r="C39" i="4"/>
  <c r="G38" i="4" s="1"/>
  <c r="G39" i="4" s="1"/>
  <c r="B39" i="2"/>
  <c r="F38" i="2" s="1"/>
  <c r="F39" i="2" s="1"/>
  <c r="B48" i="4"/>
  <c r="D48" i="4"/>
  <c r="C48" i="4"/>
  <c r="F38" i="4"/>
  <c r="F39" i="4" s="1"/>
  <c r="H38" i="4"/>
  <c r="H39" i="4" s="1"/>
  <c r="B48" i="3"/>
  <c r="D48" i="3"/>
  <c r="C48" i="3"/>
  <c r="G38" i="3"/>
  <c r="G39" i="3" s="1"/>
  <c r="F38" i="3"/>
  <c r="F39" i="3" s="1"/>
  <c r="H38" i="3"/>
  <c r="H39" i="3" s="1"/>
  <c r="B48" i="2"/>
  <c r="D48" i="2"/>
  <c r="C48" i="2"/>
  <c r="H38" i="2"/>
  <c r="H39" i="2" s="1"/>
</calcChain>
</file>

<file path=xl/sharedStrings.xml><?xml version="1.0" encoding="utf-8"?>
<sst xmlns="http://schemas.openxmlformats.org/spreadsheetml/2006/main" count="234" uniqueCount="57">
  <si>
    <t>Achats matériel équipement</t>
  </si>
  <si>
    <t>Petit équipement</t>
  </si>
  <si>
    <t>Fournitures administratives</t>
  </si>
  <si>
    <t>Publicité</t>
  </si>
  <si>
    <t>Transport</t>
  </si>
  <si>
    <t>Cotisations</t>
  </si>
  <si>
    <t>Sécurité, gardiennage, …</t>
  </si>
  <si>
    <t>Transport du personnel</t>
  </si>
  <si>
    <t>ACHATS</t>
  </si>
  <si>
    <t>AUTRES CHARGES EXTERNES</t>
  </si>
  <si>
    <t>Location immobilière</t>
  </si>
  <si>
    <t>Entretien réparations</t>
  </si>
  <si>
    <t>Etudes et recherches</t>
  </si>
  <si>
    <t>Honoraires expert comptable</t>
  </si>
  <si>
    <t>Mission réception déplacement</t>
  </si>
  <si>
    <t>Frais postaux et télécom</t>
  </si>
  <si>
    <t>Frais bancaires</t>
  </si>
  <si>
    <t>IMPOTS ET TAXES</t>
  </si>
  <si>
    <t>CHARGES DE PERSONNEL (sal+ charges)</t>
  </si>
  <si>
    <t>CHARGES FINANCIERES</t>
  </si>
  <si>
    <t>CHARGES EXCEPTIONNELLES</t>
  </si>
  <si>
    <t>DOTATION AUX AMORTISSEMENTS</t>
  </si>
  <si>
    <t>IMPOT SUR LES BENEFICE ET AUTRES</t>
  </si>
  <si>
    <t>VENTE ET PRESTATIONS DE SERVICES</t>
  </si>
  <si>
    <t>Conseil et expertise technique</t>
  </si>
  <si>
    <t>SUBVENTION D'EXPLOITATION</t>
  </si>
  <si>
    <t>Etat aide à l'emploi CUI-CAE</t>
  </si>
  <si>
    <t>Lille métropole</t>
  </si>
  <si>
    <t>TOTAL</t>
  </si>
  <si>
    <t>Nord Actif (aide à l'émergence)</t>
  </si>
  <si>
    <t>PRODUITS</t>
  </si>
  <si>
    <t>Intitulé</t>
  </si>
  <si>
    <t>Prestation aménagement de site (salle, expo…)</t>
  </si>
  <si>
    <t>Prestation technique et régie d'événements</t>
  </si>
  <si>
    <t>Accompagnement gestion de projet</t>
  </si>
  <si>
    <t>ANNEE</t>
  </si>
  <si>
    <r>
      <rPr>
        <sz val="24"/>
        <color theme="1"/>
        <rFont val="Calibri"/>
        <family val="2"/>
        <scheme val="minor"/>
      </rPr>
      <t xml:space="preserve">7 LIEUX  </t>
    </r>
    <r>
      <rPr>
        <sz val="28"/>
        <color theme="1"/>
        <rFont val="Calibri"/>
        <family val="2"/>
        <scheme val="minor"/>
      </rPr>
      <t xml:space="preserve">                                                                                                     </t>
    </r>
    <r>
      <rPr>
        <sz val="14"/>
        <color theme="1"/>
        <rFont val="Calibri"/>
        <family val="2"/>
        <scheme val="minor"/>
      </rPr>
      <t xml:space="preserve"> BUDGET PREVISIONNEL TRIENNAL</t>
    </r>
  </si>
  <si>
    <t xml:space="preserve">AUTRES CHARGES GESTION </t>
  </si>
  <si>
    <t>Permanent (Directeur: Luc ARNOLD)</t>
  </si>
  <si>
    <t>Aide à la création d'entreprise et d'activité</t>
  </si>
  <si>
    <t xml:space="preserve">Région </t>
  </si>
  <si>
    <t>Autres</t>
  </si>
  <si>
    <t>Fournitures activités</t>
  </si>
  <si>
    <t>Assurances responsabilité d'organisateur</t>
  </si>
  <si>
    <t>Assurance locaux</t>
  </si>
  <si>
    <t>Honoraires et prestations</t>
  </si>
  <si>
    <t>total</t>
  </si>
  <si>
    <t>F gestion</t>
  </si>
  <si>
    <t>Techniciens intermittents</t>
  </si>
  <si>
    <t xml:space="preserve">Technicien CDD =&gt; permanent </t>
  </si>
  <si>
    <t>Administratif CDD =&gt; permanent</t>
  </si>
  <si>
    <t>Interm. =&gt; permanent (Dir Tech Alex ARNAUD)</t>
  </si>
  <si>
    <t>RESULTAT</t>
  </si>
  <si>
    <t xml:space="preserve">Location matériel et véhicule </t>
  </si>
  <si>
    <t>Carburant</t>
  </si>
  <si>
    <t>Directeur (brut):1 mois 350 + 11 mois x 2000</t>
  </si>
  <si>
    <t>Direc tech (brut): 6 mois x 3000 brut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</si>
</sst>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Font="1" applyBorder="1"/>
    <xf numFmtId="0" fontId="2" fillId="0" borderId="1" xfId="0" applyFont="1" applyBorder="1"/>
    <xf numFmtId="0" fontId="0" fillId="0" borderId="2" xfId="0" applyBorder="1"/>
    <xf numFmtId="0" fontId="1" fillId="0" borderId="5" xfId="0" applyFont="1" applyBorder="1"/>
    <xf numFmtId="0" fontId="1" fillId="0" borderId="4" xfId="0" applyFont="1" applyBorder="1"/>
    <xf numFmtId="0" fontId="0" fillId="0" borderId="7" xfId="0" applyBorder="1"/>
    <xf numFmtId="0" fontId="0" fillId="0" borderId="9" xfId="0" applyBorder="1"/>
    <xf numFmtId="0" fontId="2" fillId="0" borderId="7" xfId="0" applyFont="1" applyBorder="1"/>
    <xf numFmtId="0" fontId="0" fillId="0" borderId="7" xfId="0" applyFont="1" applyBorder="1"/>
    <xf numFmtId="0" fontId="0" fillId="0" borderId="9" xfId="0" applyFont="1" applyBorder="1"/>
    <xf numFmtId="0" fontId="1" fillId="0" borderId="12" xfId="0" applyFont="1" applyBorder="1"/>
    <xf numFmtId="0" fontId="1" fillId="0" borderId="21" xfId="0" applyFont="1" applyBorder="1"/>
    <xf numFmtId="0" fontId="0" fillId="0" borderId="19" xfId="0" applyBorder="1"/>
    <xf numFmtId="0" fontId="0" fillId="0" borderId="23" xfId="0" applyBorder="1"/>
    <xf numFmtId="0" fontId="3" fillId="2" borderId="4" xfId="0" applyFont="1" applyFill="1" applyBorder="1" applyAlignment="1">
      <alignment horizontal="center"/>
    </xf>
    <xf numFmtId="0" fontId="1" fillId="2" borderId="14" xfId="0" applyFont="1" applyFill="1" applyBorder="1"/>
    <xf numFmtId="0" fontId="1" fillId="2" borderId="12" xfId="0" applyFont="1" applyFill="1" applyBorder="1"/>
    <xf numFmtId="0" fontId="3" fillId="2" borderId="22" xfId="0" applyFont="1" applyFill="1" applyBorder="1" applyAlignment="1">
      <alignment horizontal="center"/>
    </xf>
    <xf numFmtId="0" fontId="7" fillId="0" borderId="7" xfId="0" applyFont="1" applyBorder="1"/>
    <xf numFmtId="3" fontId="1" fillId="0" borderId="2" xfId="0" applyNumberFormat="1" applyFont="1" applyBorder="1" applyAlignment="1">
      <alignment horizontal="center"/>
    </xf>
    <xf numFmtId="3" fontId="1" fillId="0" borderId="15" xfId="0" applyNumberFormat="1" applyFont="1" applyBorder="1" applyAlignment="1">
      <alignment horizontal="center"/>
    </xf>
    <xf numFmtId="3" fontId="1" fillId="0" borderId="5" xfId="0" applyNumberFormat="1" applyFont="1" applyBorder="1"/>
    <xf numFmtId="3" fontId="1" fillId="0" borderId="6" xfId="0" applyNumberFormat="1" applyFont="1" applyBorder="1"/>
    <xf numFmtId="3" fontId="0" fillId="0" borderId="1" xfId="0" applyNumberFormat="1" applyFont="1" applyBorder="1"/>
    <xf numFmtId="3" fontId="0" fillId="0" borderId="8" xfId="0" applyNumberFormat="1" applyBorder="1"/>
    <xf numFmtId="3" fontId="2" fillId="0" borderId="1" xfId="0" applyNumberFormat="1" applyFont="1" applyBorder="1"/>
    <xf numFmtId="3" fontId="0" fillId="0" borderId="10" xfId="0" applyNumberFormat="1" applyFont="1" applyBorder="1"/>
    <xf numFmtId="3" fontId="0" fillId="0" borderId="11" xfId="0" applyNumberFormat="1" applyBorder="1"/>
    <xf numFmtId="3" fontId="1" fillId="0" borderId="14" xfId="0" applyNumberFormat="1" applyFont="1" applyBorder="1"/>
    <xf numFmtId="3" fontId="1" fillId="0" borderId="13" xfId="0" applyNumberFormat="1" applyFont="1" applyBorder="1"/>
    <xf numFmtId="3" fontId="1" fillId="0" borderId="24" xfId="0" applyNumberFormat="1" applyFont="1" applyBorder="1"/>
    <xf numFmtId="3" fontId="1" fillId="0" borderId="25" xfId="0" applyNumberFormat="1" applyFont="1" applyBorder="1"/>
    <xf numFmtId="3" fontId="1" fillId="2" borderId="14" xfId="0" applyNumberFormat="1" applyFont="1" applyFill="1" applyBorder="1"/>
    <xf numFmtId="3" fontId="0" fillId="0" borderId="0" xfId="0" applyNumberFormat="1"/>
    <xf numFmtId="3" fontId="7" fillId="0" borderId="1" xfId="0" applyNumberFormat="1" applyFont="1" applyBorder="1"/>
    <xf numFmtId="3" fontId="7" fillId="0" borderId="8" xfId="0" applyNumberFormat="1" applyFont="1" applyBorder="1"/>
    <xf numFmtId="3" fontId="0" fillId="0" borderId="2" xfId="0" applyNumberFormat="1" applyFont="1" applyBorder="1"/>
    <xf numFmtId="3" fontId="0" fillId="0" borderId="15" xfId="0" applyNumberFormat="1" applyBorder="1"/>
    <xf numFmtId="3" fontId="0" fillId="0" borderId="3" xfId="0" applyNumberFormat="1" applyFont="1" applyBorder="1"/>
    <xf numFmtId="3" fontId="0" fillId="0" borderId="20" xfId="0" applyNumberFormat="1" applyBorder="1"/>
    <xf numFmtId="3" fontId="1" fillId="0" borderId="1" xfId="0" applyNumberFormat="1" applyFont="1" applyBorder="1"/>
    <xf numFmtId="3" fontId="1" fillId="0" borderId="8" xfId="0" applyNumberFormat="1" applyFont="1" applyBorder="1"/>
    <xf numFmtId="3" fontId="1" fillId="2" borderId="13" xfId="0" applyNumberFormat="1" applyFont="1" applyFill="1" applyBorder="1"/>
    <xf numFmtId="0" fontId="4" fillId="3" borderId="16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center" wrapText="1"/>
    </xf>
    <xf numFmtId="3" fontId="3" fillId="2" borderId="5" xfId="0" applyNumberFormat="1" applyFont="1" applyFill="1" applyBorder="1" applyAlignment="1">
      <alignment horizontal="center"/>
    </xf>
    <xf numFmtId="3" fontId="3" fillId="2" borderId="6" xfId="0" applyNumberFormat="1" applyFont="1" applyFill="1" applyBorder="1" applyAlignment="1">
      <alignment horizontal="center"/>
    </xf>
    <xf numFmtId="0" fontId="1" fillId="0" borderId="26" xfId="0" applyFont="1" applyFill="1" applyBorder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8"/>
  <sheetViews>
    <sheetView zoomScaleNormal="100" workbookViewId="0">
      <selection activeCell="I13" sqref="I13"/>
    </sheetView>
  </sheetViews>
  <sheetFormatPr baseColWidth="10" defaultColWidth="9.140625" defaultRowHeight="15" x14ac:dyDescent="0.25"/>
  <cols>
    <col min="1" max="1" width="42.42578125" customWidth="1"/>
    <col min="2" max="4" width="7.7109375" style="34" customWidth="1"/>
    <col min="5" max="5" width="42.42578125" customWidth="1"/>
    <col min="6" max="8" width="9.140625" style="34"/>
  </cols>
  <sheetData>
    <row r="1" spans="1:8" ht="59.25" customHeight="1" thickBot="1" x14ac:dyDescent="0.3">
      <c r="A1" s="44" t="s">
        <v>36</v>
      </c>
      <c r="B1" s="45"/>
      <c r="C1" s="45"/>
      <c r="D1" s="45"/>
      <c r="E1" s="45"/>
      <c r="F1" s="45"/>
      <c r="G1" s="45"/>
      <c r="H1" s="46"/>
    </row>
    <row r="2" spans="1:8" ht="15.75" customHeight="1" x14ac:dyDescent="0.3">
      <c r="A2" s="18"/>
      <c r="B2" s="47" t="s">
        <v>35</v>
      </c>
      <c r="C2" s="47"/>
      <c r="D2" s="48"/>
      <c r="E2" s="15" t="s">
        <v>30</v>
      </c>
      <c r="F2" s="47" t="s">
        <v>35</v>
      </c>
      <c r="G2" s="47"/>
      <c r="H2" s="48"/>
    </row>
    <row r="3" spans="1:8" ht="15.75" thickBot="1" x14ac:dyDescent="0.3">
      <c r="A3" s="3" t="s">
        <v>31</v>
      </c>
      <c r="B3" s="20">
        <v>2014</v>
      </c>
      <c r="C3" s="20">
        <v>2015</v>
      </c>
      <c r="D3" s="21">
        <v>2016</v>
      </c>
      <c r="E3" s="13" t="s">
        <v>31</v>
      </c>
      <c r="F3" s="20">
        <v>2014</v>
      </c>
      <c r="G3" s="20">
        <v>2015</v>
      </c>
      <c r="H3" s="21">
        <v>2016</v>
      </c>
    </row>
    <row r="4" spans="1:8" x14ac:dyDescent="0.25">
      <c r="A4" s="4" t="s">
        <v>8</v>
      </c>
      <c r="B4" s="22">
        <f>SUM(B5:B9)</f>
        <v>17300</v>
      </c>
      <c r="C4" s="22">
        <f>SUM(C5:C9)</f>
        <v>28100</v>
      </c>
      <c r="D4" s="23">
        <f>SUM(D5:D9)</f>
        <v>32650</v>
      </c>
      <c r="E4" s="5" t="s">
        <v>23</v>
      </c>
      <c r="F4" s="22">
        <f>SUM(F5:F9)</f>
        <v>73000</v>
      </c>
      <c r="G4" s="22">
        <f>SUM(G5:G9)</f>
        <v>142000</v>
      </c>
      <c r="H4" s="23">
        <f>SUM(H5:H9)</f>
        <v>213000</v>
      </c>
    </row>
    <row r="5" spans="1:8" x14ac:dyDescent="0.25">
      <c r="A5" s="1" t="s">
        <v>0</v>
      </c>
      <c r="B5" s="24"/>
      <c r="C5" s="24"/>
      <c r="D5" s="25"/>
      <c r="E5" s="6" t="s">
        <v>32</v>
      </c>
      <c r="F5" s="24">
        <v>35000</v>
      </c>
      <c r="G5" s="24">
        <v>50000</v>
      </c>
      <c r="H5" s="25">
        <v>50000</v>
      </c>
    </row>
    <row r="6" spans="1:8" x14ac:dyDescent="0.25">
      <c r="A6" s="1" t="s">
        <v>54</v>
      </c>
      <c r="B6" s="24">
        <v>1500</v>
      </c>
      <c r="C6" s="24">
        <v>3000</v>
      </c>
      <c r="D6" s="25">
        <v>4500</v>
      </c>
      <c r="E6" s="6" t="s">
        <v>33</v>
      </c>
      <c r="F6" s="26">
        <v>20000</v>
      </c>
      <c r="G6" s="26">
        <v>62000</v>
      </c>
      <c r="H6" s="25">
        <v>123000</v>
      </c>
    </row>
    <row r="7" spans="1:8" x14ac:dyDescent="0.25">
      <c r="A7" s="2" t="s">
        <v>1</v>
      </c>
      <c r="B7" s="26">
        <v>500</v>
      </c>
      <c r="C7" s="26">
        <v>1500</v>
      </c>
      <c r="D7" s="25">
        <v>1500</v>
      </c>
      <c r="E7" s="6" t="s">
        <v>24</v>
      </c>
      <c r="F7" s="26">
        <v>12000</v>
      </c>
      <c r="G7" s="26">
        <v>15000</v>
      </c>
      <c r="H7" s="25">
        <v>20000</v>
      </c>
    </row>
    <row r="8" spans="1:8" x14ac:dyDescent="0.25">
      <c r="A8" s="2" t="s">
        <v>2</v>
      </c>
      <c r="B8" s="26">
        <v>300</v>
      </c>
      <c r="C8" s="26">
        <v>500</v>
      </c>
      <c r="D8" s="25">
        <v>500</v>
      </c>
      <c r="E8" s="13" t="s">
        <v>34</v>
      </c>
      <c r="F8" s="26">
        <v>6000</v>
      </c>
      <c r="G8" s="26">
        <v>15000</v>
      </c>
      <c r="H8" s="25">
        <v>20000</v>
      </c>
    </row>
    <row r="9" spans="1:8" ht="15.75" thickBot="1" x14ac:dyDescent="0.3">
      <c r="A9" s="2" t="s">
        <v>42</v>
      </c>
      <c r="B9" s="26">
        <f>(F5*40%)+(F6*5%)</f>
        <v>15000</v>
      </c>
      <c r="C9" s="26">
        <f t="shared" ref="C9:D9" si="0">(G5*40%)+(G6*5%)</f>
        <v>23100</v>
      </c>
      <c r="D9" s="26">
        <f t="shared" si="0"/>
        <v>26150</v>
      </c>
      <c r="E9" s="6"/>
      <c r="F9" s="26"/>
      <c r="G9" s="26"/>
      <c r="H9" s="25"/>
    </row>
    <row r="10" spans="1:8" x14ac:dyDescent="0.25">
      <c r="A10" s="5" t="s">
        <v>9</v>
      </c>
      <c r="B10" s="22">
        <f>SUM(B11:B26)</f>
        <v>12378</v>
      </c>
      <c r="C10" s="22">
        <f>SUM(C11:C26)</f>
        <v>21960</v>
      </c>
      <c r="D10" s="23">
        <f>SUM(D11:D26)</f>
        <v>30620</v>
      </c>
      <c r="E10" s="5" t="s">
        <v>25</v>
      </c>
      <c r="F10" s="22">
        <f>SUM(F11:F12)</f>
        <v>21026</v>
      </c>
      <c r="G10" s="22">
        <f t="shared" ref="G10:H10" si="1">SUM(G11:G12)</f>
        <v>6360</v>
      </c>
      <c r="H10" s="23">
        <f t="shared" si="1"/>
        <v>6360</v>
      </c>
    </row>
    <row r="11" spans="1:8" x14ac:dyDescent="0.25">
      <c r="A11" s="9" t="s">
        <v>53</v>
      </c>
      <c r="B11" s="24">
        <f>(F5+F6)*6%</f>
        <v>3300</v>
      </c>
      <c r="C11" s="24">
        <f t="shared" ref="C11:D11" si="2">(G5+G6)*6%</f>
        <v>6720</v>
      </c>
      <c r="D11" s="24">
        <f t="shared" si="2"/>
        <v>10380</v>
      </c>
      <c r="E11" s="19" t="s">
        <v>26</v>
      </c>
      <c r="F11" s="35">
        <v>6026</v>
      </c>
      <c r="G11" s="35">
        <v>6360</v>
      </c>
      <c r="H11" s="36">
        <v>6360</v>
      </c>
    </row>
    <row r="12" spans="1:8" x14ac:dyDescent="0.25">
      <c r="A12" s="9" t="s">
        <v>10</v>
      </c>
      <c r="B12" s="24">
        <v>2850</v>
      </c>
      <c r="C12" s="24">
        <v>3600</v>
      </c>
      <c r="D12" s="25">
        <v>3600</v>
      </c>
      <c r="E12" s="19" t="s">
        <v>39</v>
      </c>
      <c r="F12" s="35">
        <f>SUM(F13:F16)</f>
        <v>15000</v>
      </c>
      <c r="G12" s="35">
        <f t="shared" ref="G12:H12" si="3">SUM(G13:G16)</f>
        <v>0</v>
      </c>
      <c r="H12" s="36">
        <f t="shared" si="3"/>
        <v>0</v>
      </c>
    </row>
    <row r="13" spans="1:8" x14ac:dyDescent="0.25">
      <c r="A13" s="9" t="s">
        <v>11</v>
      </c>
      <c r="B13" s="24">
        <v>200</v>
      </c>
      <c r="C13" s="24">
        <v>300</v>
      </c>
      <c r="D13" s="25">
        <v>500</v>
      </c>
      <c r="E13" s="6" t="s">
        <v>40</v>
      </c>
      <c r="F13" s="24"/>
      <c r="G13" s="24"/>
      <c r="H13" s="25"/>
    </row>
    <row r="14" spans="1:8" x14ac:dyDescent="0.25">
      <c r="A14" s="9" t="s">
        <v>43</v>
      </c>
      <c r="B14" s="24">
        <v>64</v>
      </c>
      <c r="C14" s="24">
        <v>70</v>
      </c>
      <c r="D14" s="25">
        <v>70</v>
      </c>
      <c r="E14" s="6" t="s">
        <v>27</v>
      </c>
      <c r="F14" s="24"/>
      <c r="G14" s="24"/>
      <c r="H14" s="25"/>
    </row>
    <row r="15" spans="1:8" x14ac:dyDescent="0.25">
      <c r="A15" s="8" t="s">
        <v>44</v>
      </c>
      <c r="B15" s="26">
        <v>64</v>
      </c>
      <c r="C15" s="26">
        <v>70</v>
      </c>
      <c r="D15" s="25">
        <v>70</v>
      </c>
      <c r="E15" s="13" t="s">
        <v>29</v>
      </c>
      <c r="F15" s="37">
        <v>15000</v>
      </c>
      <c r="G15" s="37"/>
      <c r="H15" s="38"/>
    </row>
    <row r="16" spans="1:8" ht="15.75" thickBot="1" x14ac:dyDescent="0.3">
      <c r="A16" s="9" t="s">
        <v>12</v>
      </c>
      <c r="B16" s="24"/>
      <c r="C16" s="24"/>
      <c r="D16" s="25"/>
      <c r="E16" s="7" t="s">
        <v>41</v>
      </c>
      <c r="F16" s="27"/>
      <c r="G16" s="27"/>
      <c r="H16" s="28"/>
    </row>
    <row r="17" spans="1:8" x14ac:dyDescent="0.25">
      <c r="A17" s="9" t="s">
        <v>45</v>
      </c>
      <c r="B17" s="24">
        <v>1000</v>
      </c>
      <c r="C17" s="24">
        <v>2000</v>
      </c>
      <c r="D17" s="25">
        <v>3000</v>
      </c>
      <c r="E17" s="14"/>
      <c r="F17" s="39"/>
      <c r="G17" s="39"/>
      <c r="H17" s="40"/>
    </row>
    <row r="18" spans="1:8" x14ac:dyDescent="0.25">
      <c r="A18" s="9" t="s">
        <v>13</v>
      </c>
      <c r="B18" s="24">
        <v>800</v>
      </c>
      <c r="C18" s="24">
        <v>1600</v>
      </c>
      <c r="D18" s="25">
        <v>2400</v>
      </c>
      <c r="E18" s="6"/>
      <c r="F18" s="26"/>
      <c r="G18" s="26"/>
      <c r="H18" s="25"/>
    </row>
    <row r="19" spans="1:8" x14ac:dyDescent="0.25">
      <c r="A19" s="9" t="s">
        <v>3</v>
      </c>
      <c r="B19" s="24"/>
      <c r="C19" s="24"/>
      <c r="D19" s="25"/>
      <c r="E19" s="6"/>
      <c r="F19" s="26"/>
      <c r="G19" s="26"/>
      <c r="H19" s="25"/>
    </row>
    <row r="20" spans="1:8" x14ac:dyDescent="0.25">
      <c r="A20" s="9" t="s">
        <v>4</v>
      </c>
      <c r="B20" s="24">
        <v>2000</v>
      </c>
      <c r="C20" s="24">
        <v>4000</v>
      </c>
      <c r="D20" s="24">
        <v>6000</v>
      </c>
      <c r="E20" s="6"/>
      <c r="F20" s="24"/>
      <c r="G20" s="24"/>
      <c r="H20" s="25"/>
    </row>
    <row r="21" spans="1:8" x14ac:dyDescent="0.25">
      <c r="A21" s="8" t="s">
        <v>7</v>
      </c>
      <c r="B21" s="26"/>
      <c r="C21" s="26"/>
      <c r="D21" s="25"/>
      <c r="E21" s="6"/>
      <c r="F21" s="24"/>
      <c r="G21" s="24"/>
      <c r="H21" s="25"/>
    </row>
    <row r="22" spans="1:8" x14ac:dyDescent="0.25">
      <c r="A22" s="9" t="s">
        <v>5</v>
      </c>
      <c r="B22" s="24">
        <v>100</v>
      </c>
      <c r="C22" s="24">
        <v>100</v>
      </c>
      <c r="D22" s="25">
        <v>100</v>
      </c>
      <c r="E22" s="6"/>
      <c r="F22" s="24"/>
      <c r="G22" s="24"/>
      <c r="H22" s="25"/>
    </row>
    <row r="23" spans="1:8" x14ac:dyDescent="0.25">
      <c r="A23" s="9" t="s">
        <v>6</v>
      </c>
      <c r="B23" s="24"/>
      <c r="C23" s="24"/>
      <c r="D23" s="25"/>
      <c r="E23" s="6"/>
      <c r="F23" s="24"/>
      <c r="G23" s="24"/>
      <c r="H23" s="25"/>
    </row>
    <row r="24" spans="1:8" x14ac:dyDescent="0.25">
      <c r="A24" s="9" t="s">
        <v>14</v>
      </c>
      <c r="B24" s="24">
        <v>1000</v>
      </c>
      <c r="C24" s="24">
        <v>2000</v>
      </c>
      <c r="D24" s="24">
        <v>3000</v>
      </c>
      <c r="E24" s="6"/>
      <c r="F24" s="24"/>
      <c r="G24" s="24"/>
      <c r="H24" s="25"/>
    </row>
    <row r="25" spans="1:8" x14ac:dyDescent="0.25">
      <c r="A25" s="9" t="s">
        <v>15</v>
      </c>
      <c r="B25" s="24">
        <v>1000</v>
      </c>
      <c r="C25" s="24">
        <v>1500</v>
      </c>
      <c r="D25" s="25">
        <v>1500</v>
      </c>
      <c r="E25" s="6"/>
      <c r="F25" s="41"/>
      <c r="G25" s="41"/>
      <c r="H25" s="42"/>
    </row>
    <row r="26" spans="1:8" ht="15.75" thickBot="1" x14ac:dyDescent="0.3">
      <c r="A26" s="10" t="s">
        <v>16</v>
      </c>
      <c r="B26" s="27"/>
      <c r="C26" s="27"/>
      <c r="D26" s="28"/>
      <c r="E26" s="6"/>
      <c r="F26" s="41"/>
      <c r="G26" s="41"/>
      <c r="H26" s="42"/>
    </row>
    <row r="27" spans="1:8" ht="15.75" thickBot="1" x14ac:dyDescent="0.3">
      <c r="A27" s="11" t="s">
        <v>17</v>
      </c>
      <c r="B27" s="29"/>
      <c r="C27" s="29"/>
      <c r="D27" s="30"/>
      <c r="E27" s="6"/>
      <c r="F27" s="24"/>
      <c r="G27" s="24"/>
      <c r="H27" s="25"/>
    </row>
    <row r="28" spans="1:8" x14ac:dyDescent="0.25">
      <c r="A28" s="5" t="s">
        <v>18</v>
      </c>
      <c r="B28" s="22">
        <f>SUM(B29:B33)</f>
        <v>64100</v>
      </c>
      <c r="C28" s="22">
        <f t="shared" ref="C28:D28" si="4">SUM(C29:C33)</f>
        <v>98000</v>
      </c>
      <c r="D28" s="22">
        <f t="shared" si="4"/>
        <v>156000</v>
      </c>
      <c r="E28" s="6"/>
      <c r="F28" s="24"/>
      <c r="G28" s="24"/>
      <c r="H28" s="25"/>
    </row>
    <row r="29" spans="1:8" x14ac:dyDescent="0.25">
      <c r="A29" s="9" t="s">
        <v>38</v>
      </c>
      <c r="B29" s="24">
        <v>27400</v>
      </c>
      <c r="C29" s="24">
        <v>30000</v>
      </c>
      <c r="D29" s="25">
        <v>35000</v>
      </c>
      <c r="E29" s="6"/>
      <c r="F29" s="24"/>
      <c r="G29" s="24"/>
      <c r="H29" s="25"/>
    </row>
    <row r="30" spans="1:8" x14ac:dyDescent="0.25">
      <c r="A30" s="9" t="s">
        <v>50</v>
      </c>
      <c r="B30" s="24"/>
      <c r="C30" s="24">
        <v>5000</v>
      </c>
      <c r="D30" s="25">
        <v>16000</v>
      </c>
      <c r="E30" s="6"/>
      <c r="F30" s="24"/>
      <c r="G30" s="24"/>
      <c r="H30" s="25"/>
    </row>
    <row r="31" spans="1:8" x14ac:dyDescent="0.25">
      <c r="A31" s="9" t="s">
        <v>51</v>
      </c>
      <c r="B31" s="24">
        <v>22000</v>
      </c>
      <c r="C31" s="24">
        <v>30000</v>
      </c>
      <c r="D31" s="25">
        <v>40000</v>
      </c>
      <c r="E31" s="6"/>
      <c r="F31" s="41"/>
      <c r="G31" s="41"/>
      <c r="H31" s="42"/>
    </row>
    <row r="32" spans="1:8" x14ac:dyDescent="0.25">
      <c r="A32" s="9" t="s">
        <v>48</v>
      </c>
      <c r="B32" s="24">
        <v>8200</v>
      </c>
      <c r="C32" s="24">
        <v>25000</v>
      </c>
      <c r="D32" s="25">
        <v>31000</v>
      </c>
      <c r="E32" s="6"/>
      <c r="F32" s="41"/>
      <c r="G32" s="41"/>
      <c r="H32" s="42"/>
    </row>
    <row r="33" spans="1:8" ht="15.75" thickBot="1" x14ac:dyDescent="0.3">
      <c r="A33" s="10" t="s">
        <v>49</v>
      </c>
      <c r="B33" s="27">
        <v>6500</v>
      </c>
      <c r="C33" s="27">
        <v>8000</v>
      </c>
      <c r="D33" s="28">
        <v>34000</v>
      </c>
      <c r="E33" s="6"/>
      <c r="F33" s="41"/>
      <c r="G33" s="41"/>
      <c r="H33" s="42"/>
    </row>
    <row r="34" spans="1:8" ht="15.75" thickBot="1" x14ac:dyDescent="0.3">
      <c r="A34" s="11" t="s">
        <v>37</v>
      </c>
      <c r="B34" s="29"/>
      <c r="C34" s="29"/>
      <c r="D34" s="30"/>
      <c r="E34" s="6"/>
      <c r="F34" s="41"/>
      <c r="G34" s="41"/>
      <c r="H34" s="42"/>
    </row>
    <row r="35" spans="1:8" ht="15.75" thickBot="1" x14ac:dyDescent="0.3">
      <c r="A35" s="12" t="s">
        <v>19</v>
      </c>
      <c r="B35" s="31"/>
      <c r="C35" s="31"/>
      <c r="D35" s="32"/>
      <c r="E35" s="6"/>
      <c r="F35" s="41"/>
      <c r="G35" s="41"/>
      <c r="H35" s="42"/>
    </row>
    <row r="36" spans="1:8" ht="15.75" thickBot="1" x14ac:dyDescent="0.3">
      <c r="A36" s="11" t="s">
        <v>20</v>
      </c>
      <c r="B36" s="29"/>
      <c r="C36" s="29"/>
      <c r="D36" s="30"/>
      <c r="E36" s="6"/>
      <c r="F36" s="41"/>
      <c r="G36" s="41"/>
      <c r="H36" s="42"/>
    </row>
    <row r="37" spans="1:8" ht="15.75" thickBot="1" x14ac:dyDescent="0.3">
      <c r="A37" s="11" t="s">
        <v>21</v>
      </c>
      <c r="B37" s="29"/>
      <c r="C37" s="29"/>
      <c r="D37" s="30"/>
      <c r="E37" s="6"/>
      <c r="F37" s="41"/>
      <c r="G37" s="41"/>
      <c r="H37" s="42"/>
    </row>
    <row r="38" spans="1:8" ht="15.75" thickBot="1" x14ac:dyDescent="0.3">
      <c r="A38" s="11" t="s">
        <v>22</v>
      </c>
      <c r="B38" s="29"/>
      <c r="C38" s="29"/>
      <c r="D38" s="30"/>
      <c r="E38" s="6" t="s">
        <v>52</v>
      </c>
      <c r="F38" s="41">
        <f>(F4+F10)-B39</f>
        <v>248</v>
      </c>
      <c r="G38" s="41">
        <f t="shared" ref="G38:H38" si="5">(G4+G10)-C39</f>
        <v>300</v>
      </c>
      <c r="H38" s="42">
        <f t="shared" si="5"/>
        <v>90</v>
      </c>
    </row>
    <row r="39" spans="1:8" ht="15.75" thickBot="1" x14ac:dyDescent="0.3">
      <c r="A39" s="16" t="s">
        <v>28</v>
      </c>
      <c r="B39" s="33">
        <f>B38+B37+B36+B35+B34+B28+B27+B10+B4</f>
        <v>93778</v>
      </c>
      <c r="C39" s="33">
        <f>C38+C37+C36+C35+C34+C28+C27+C10+C4</f>
        <v>148060</v>
      </c>
      <c r="D39" s="33">
        <f>D38+D37+D36+D35+D34+D28+D27+D10+D4</f>
        <v>219270</v>
      </c>
      <c r="E39" s="17" t="s">
        <v>28</v>
      </c>
      <c r="F39" s="33">
        <f>(F10+F4)-F38</f>
        <v>93778</v>
      </c>
      <c r="G39" s="33">
        <f t="shared" ref="G39:H39" si="6">(G10+G4)-G38</f>
        <v>148060</v>
      </c>
      <c r="H39" s="43">
        <f t="shared" si="6"/>
        <v>219270</v>
      </c>
    </row>
    <row r="42" spans="1:8" x14ac:dyDescent="0.25">
      <c r="B42" s="34">
        <f>SUM(B31:B33)</f>
        <v>36700</v>
      </c>
      <c r="C42" s="34">
        <f t="shared" ref="C42:D42" si="7">SUM(C31:C33)</f>
        <v>63000</v>
      </c>
      <c r="D42" s="34">
        <f t="shared" si="7"/>
        <v>105000</v>
      </c>
    </row>
    <row r="43" spans="1:8" x14ac:dyDescent="0.25">
      <c r="B43" s="34">
        <f>B9</f>
        <v>15000</v>
      </c>
      <c r="C43" s="34">
        <f t="shared" ref="C43:D43" si="8">C9</f>
        <v>23100</v>
      </c>
      <c r="D43" s="34">
        <f t="shared" si="8"/>
        <v>26150</v>
      </c>
    </row>
    <row r="44" spans="1:8" x14ac:dyDescent="0.25">
      <c r="B44" s="34">
        <f>B11</f>
        <v>3300</v>
      </c>
      <c r="C44" s="34">
        <f t="shared" ref="C44:D44" si="9">C11</f>
        <v>6720</v>
      </c>
      <c r="D44" s="34">
        <f t="shared" si="9"/>
        <v>10380</v>
      </c>
    </row>
    <row r="45" spans="1:8" x14ac:dyDescent="0.25">
      <c r="B45" s="34">
        <f>B6</f>
        <v>1500</v>
      </c>
      <c r="C45" s="34">
        <f t="shared" ref="C45:D45" si="10">C6</f>
        <v>3000</v>
      </c>
      <c r="D45" s="34">
        <f t="shared" si="10"/>
        <v>4500</v>
      </c>
    </row>
    <row r="46" spans="1:8" x14ac:dyDescent="0.25">
      <c r="B46" s="34">
        <f>B20</f>
        <v>2000</v>
      </c>
      <c r="C46" s="34">
        <f t="shared" ref="C46:D46" si="11">C20</f>
        <v>4000</v>
      </c>
      <c r="D46" s="34">
        <f t="shared" si="11"/>
        <v>6000</v>
      </c>
    </row>
    <row r="47" spans="1:8" x14ac:dyDescent="0.25">
      <c r="A47" t="s">
        <v>47</v>
      </c>
      <c r="B47" s="34">
        <f>F4*15%</f>
        <v>10950</v>
      </c>
      <c r="C47" s="34">
        <f t="shared" ref="C47:D47" si="12">G4*15%</f>
        <v>21300</v>
      </c>
      <c r="D47" s="34">
        <f t="shared" si="12"/>
        <v>31950</v>
      </c>
    </row>
    <row r="48" spans="1:8" x14ac:dyDescent="0.25">
      <c r="A48" t="s">
        <v>46</v>
      </c>
      <c r="B48" s="34">
        <f>SUM(B42:B47)</f>
        <v>69450</v>
      </c>
      <c r="C48" s="34">
        <f t="shared" ref="C48:D48" si="13">SUM(C42:C47)</f>
        <v>121120</v>
      </c>
      <c r="D48" s="34">
        <f t="shared" si="13"/>
        <v>183980</v>
      </c>
      <c r="F48" s="34">
        <f>F7+F6+F5</f>
        <v>67000</v>
      </c>
      <c r="G48" s="34">
        <f t="shared" ref="G48:H48" si="14">G7+G6+G5</f>
        <v>127000</v>
      </c>
      <c r="H48" s="34">
        <f t="shared" si="14"/>
        <v>193000</v>
      </c>
    </row>
  </sheetData>
  <mergeCells count="3">
    <mergeCell ref="A1:H1"/>
    <mergeCell ref="B2:D2"/>
    <mergeCell ref="F2:H2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75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tabSelected="1" topLeftCell="A25" zoomScaleNormal="100" workbookViewId="0">
      <selection activeCell="E42" sqref="E42"/>
    </sheetView>
  </sheetViews>
  <sheetFormatPr baseColWidth="10" defaultColWidth="9.140625" defaultRowHeight="15" x14ac:dyDescent="0.25"/>
  <cols>
    <col min="1" max="1" width="42.42578125" customWidth="1"/>
    <col min="2" max="4" width="7.7109375" style="34" customWidth="1"/>
    <col min="5" max="5" width="42.42578125" customWidth="1"/>
    <col min="6" max="8" width="9.140625" style="34"/>
  </cols>
  <sheetData>
    <row r="1" spans="1:8" ht="59.25" customHeight="1" thickBot="1" x14ac:dyDescent="0.3">
      <c r="A1" s="44" t="s">
        <v>36</v>
      </c>
      <c r="B1" s="45"/>
      <c r="C1" s="45"/>
      <c r="D1" s="45"/>
      <c r="E1" s="45"/>
      <c r="F1" s="45"/>
      <c r="G1" s="45"/>
      <c r="H1" s="46"/>
    </row>
    <row r="2" spans="1:8" ht="15.75" customHeight="1" x14ac:dyDescent="0.3">
      <c r="A2" s="18"/>
      <c r="B2" s="47" t="s">
        <v>35</v>
      </c>
      <c r="C2" s="47"/>
      <c r="D2" s="48"/>
      <c r="E2" s="15" t="s">
        <v>30</v>
      </c>
      <c r="F2" s="47" t="s">
        <v>35</v>
      </c>
      <c r="G2" s="47"/>
      <c r="H2" s="48"/>
    </row>
    <row r="3" spans="1:8" ht="15.75" thickBot="1" x14ac:dyDescent="0.3">
      <c r="A3" s="3" t="s">
        <v>31</v>
      </c>
      <c r="B3" s="20">
        <v>2014</v>
      </c>
      <c r="C3" s="20">
        <v>2015</v>
      </c>
      <c r="D3" s="21">
        <v>2016</v>
      </c>
      <c r="E3" s="13" t="s">
        <v>31</v>
      </c>
      <c r="F3" s="20">
        <v>2014</v>
      </c>
      <c r="G3" s="20">
        <v>2015</v>
      </c>
      <c r="H3" s="21">
        <v>2016</v>
      </c>
    </row>
    <row r="4" spans="1:8" x14ac:dyDescent="0.25">
      <c r="A4" s="4" t="s">
        <v>8</v>
      </c>
      <c r="B4" s="22">
        <f>SUM(B5:B9)</f>
        <v>16900</v>
      </c>
      <c r="C4" s="22">
        <f>SUM(C5:C9)</f>
        <v>28000</v>
      </c>
      <c r="D4" s="23">
        <f>SUM(D5:D9)</f>
        <v>32500</v>
      </c>
      <c r="E4" s="5" t="s">
        <v>23</v>
      </c>
      <c r="F4" s="22">
        <f>SUM(F5:F9)</f>
        <v>63000</v>
      </c>
      <c r="G4" s="22">
        <f>SUM(G5:G9)</f>
        <v>135000</v>
      </c>
      <c r="H4" s="23">
        <f>SUM(H5:H9)</f>
        <v>210000</v>
      </c>
    </row>
    <row r="5" spans="1:8" x14ac:dyDescent="0.25">
      <c r="A5" s="1" t="s">
        <v>0</v>
      </c>
      <c r="B5" s="24"/>
      <c r="C5" s="24"/>
      <c r="D5" s="25"/>
      <c r="E5" s="6" t="s">
        <v>32</v>
      </c>
      <c r="F5" s="24">
        <v>35000</v>
      </c>
      <c r="G5" s="24">
        <v>50000</v>
      </c>
      <c r="H5" s="25">
        <v>50000</v>
      </c>
    </row>
    <row r="6" spans="1:8" x14ac:dyDescent="0.25">
      <c r="A6" s="1" t="s">
        <v>54</v>
      </c>
      <c r="B6" s="24">
        <v>1500</v>
      </c>
      <c r="C6" s="24">
        <v>3000</v>
      </c>
      <c r="D6" s="25">
        <v>4500</v>
      </c>
      <c r="E6" s="6" t="s">
        <v>33</v>
      </c>
      <c r="F6" s="26">
        <v>12000</v>
      </c>
      <c r="G6" s="26">
        <v>60000</v>
      </c>
      <c r="H6" s="25">
        <v>120000</v>
      </c>
    </row>
    <row r="7" spans="1:8" x14ac:dyDescent="0.25">
      <c r="A7" s="2" t="s">
        <v>1</v>
      </c>
      <c r="B7" s="26">
        <v>500</v>
      </c>
      <c r="C7" s="26">
        <v>1500</v>
      </c>
      <c r="D7" s="25">
        <v>1500</v>
      </c>
      <c r="E7" s="6" t="s">
        <v>24</v>
      </c>
      <c r="F7" s="26">
        <v>12000</v>
      </c>
      <c r="G7" s="26">
        <v>15000</v>
      </c>
      <c r="H7" s="25">
        <v>20000</v>
      </c>
    </row>
    <row r="8" spans="1:8" x14ac:dyDescent="0.25">
      <c r="A8" s="2" t="s">
        <v>2</v>
      </c>
      <c r="B8" s="26">
        <v>300</v>
      </c>
      <c r="C8" s="26">
        <v>500</v>
      </c>
      <c r="D8" s="25">
        <v>500</v>
      </c>
      <c r="E8" s="13" t="s">
        <v>34</v>
      </c>
      <c r="F8" s="26">
        <v>4000</v>
      </c>
      <c r="G8" s="26">
        <v>10000</v>
      </c>
      <c r="H8" s="25">
        <v>20000</v>
      </c>
    </row>
    <row r="9" spans="1:8" ht="15.75" thickBot="1" x14ac:dyDescent="0.3">
      <c r="A9" s="2" t="s">
        <v>42</v>
      </c>
      <c r="B9" s="26">
        <f>(F5*40%)+(F6*5%)</f>
        <v>14600</v>
      </c>
      <c r="C9" s="26">
        <f t="shared" ref="C9:D9" si="0">(G5*40%)+(G6*5%)</f>
        <v>23000</v>
      </c>
      <c r="D9" s="26">
        <f t="shared" si="0"/>
        <v>26000</v>
      </c>
      <c r="E9" s="6"/>
      <c r="F9" s="26"/>
      <c r="G9" s="26"/>
      <c r="H9" s="25"/>
    </row>
    <row r="10" spans="1:8" x14ac:dyDescent="0.25">
      <c r="A10" s="5" t="s">
        <v>9</v>
      </c>
      <c r="B10" s="22">
        <f>SUM(B11:B26)</f>
        <v>11898</v>
      </c>
      <c r="C10" s="22">
        <f>SUM(C11:C26)</f>
        <v>21840</v>
      </c>
      <c r="D10" s="23">
        <f>SUM(D11:D26)</f>
        <v>30440</v>
      </c>
      <c r="E10" s="5" t="s">
        <v>25</v>
      </c>
      <c r="F10" s="22">
        <f>SUM(F11:F12)</f>
        <v>36026</v>
      </c>
      <c r="G10" s="22">
        <f t="shared" ref="G10:H10" si="1">SUM(G11:G12)</f>
        <v>6360</v>
      </c>
      <c r="H10" s="23">
        <f t="shared" si="1"/>
        <v>6360</v>
      </c>
    </row>
    <row r="11" spans="1:8" x14ac:dyDescent="0.25">
      <c r="A11" s="9" t="s">
        <v>53</v>
      </c>
      <c r="B11" s="24">
        <f>(F5+F6)*6%</f>
        <v>2820</v>
      </c>
      <c r="C11" s="24">
        <f t="shared" ref="C11:D11" si="2">(G5+G6)*6%</f>
        <v>6600</v>
      </c>
      <c r="D11" s="24">
        <f t="shared" si="2"/>
        <v>10200</v>
      </c>
      <c r="E11" s="19" t="s">
        <v>26</v>
      </c>
      <c r="F11" s="35">
        <v>6026</v>
      </c>
      <c r="G11" s="35">
        <v>6360</v>
      </c>
      <c r="H11" s="36">
        <v>6360</v>
      </c>
    </row>
    <row r="12" spans="1:8" x14ac:dyDescent="0.25">
      <c r="A12" s="9" t="s">
        <v>10</v>
      </c>
      <c r="B12" s="24">
        <v>2850</v>
      </c>
      <c r="C12" s="24">
        <v>3600</v>
      </c>
      <c r="D12" s="25">
        <v>3600</v>
      </c>
      <c r="E12" s="19" t="s">
        <v>39</v>
      </c>
      <c r="F12" s="35">
        <f>SUM(F13:F16)</f>
        <v>30000</v>
      </c>
      <c r="G12" s="35">
        <f t="shared" ref="G12:H12" si="3">SUM(G13:G16)</f>
        <v>0</v>
      </c>
      <c r="H12" s="36">
        <f t="shared" si="3"/>
        <v>0</v>
      </c>
    </row>
    <row r="13" spans="1:8" x14ac:dyDescent="0.25">
      <c r="A13" s="9" t="s">
        <v>11</v>
      </c>
      <c r="B13" s="24">
        <v>200</v>
      </c>
      <c r="C13" s="24">
        <v>300</v>
      </c>
      <c r="D13" s="25">
        <v>500</v>
      </c>
      <c r="E13" s="6" t="s">
        <v>40</v>
      </c>
      <c r="F13" s="24"/>
      <c r="G13" s="24"/>
      <c r="H13" s="25"/>
    </row>
    <row r="14" spans="1:8" x14ac:dyDescent="0.25">
      <c r="A14" s="9" t="s">
        <v>43</v>
      </c>
      <c r="B14" s="24">
        <v>64</v>
      </c>
      <c r="C14" s="24">
        <v>70</v>
      </c>
      <c r="D14" s="25">
        <v>70</v>
      </c>
      <c r="E14" s="6" t="s">
        <v>27</v>
      </c>
      <c r="F14" s="24">
        <v>15000</v>
      </c>
      <c r="G14" s="24"/>
      <c r="H14" s="25"/>
    </row>
    <row r="15" spans="1:8" x14ac:dyDescent="0.25">
      <c r="A15" s="8" t="s">
        <v>44</v>
      </c>
      <c r="B15" s="26">
        <v>64</v>
      </c>
      <c r="C15" s="26">
        <v>70</v>
      </c>
      <c r="D15" s="25">
        <v>70</v>
      </c>
      <c r="E15" s="13" t="s">
        <v>29</v>
      </c>
      <c r="F15" s="37">
        <v>15000</v>
      </c>
      <c r="G15" s="37"/>
      <c r="H15" s="38"/>
    </row>
    <row r="16" spans="1:8" ht="15.75" thickBot="1" x14ac:dyDescent="0.3">
      <c r="A16" s="9" t="s">
        <v>12</v>
      </c>
      <c r="B16" s="24"/>
      <c r="C16" s="24"/>
      <c r="D16" s="25"/>
      <c r="E16" s="7" t="s">
        <v>41</v>
      </c>
      <c r="F16" s="27"/>
      <c r="G16" s="27"/>
      <c r="H16" s="28"/>
    </row>
    <row r="17" spans="1:8" x14ac:dyDescent="0.25">
      <c r="A17" s="9" t="s">
        <v>45</v>
      </c>
      <c r="B17" s="24">
        <v>1000</v>
      </c>
      <c r="C17" s="24">
        <v>2000</v>
      </c>
      <c r="D17" s="25">
        <v>3000</v>
      </c>
      <c r="E17" s="14"/>
      <c r="F17" s="39"/>
      <c r="G17" s="39"/>
      <c r="H17" s="40"/>
    </row>
    <row r="18" spans="1:8" x14ac:dyDescent="0.25">
      <c r="A18" s="9" t="s">
        <v>13</v>
      </c>
      <c r="B18" s="24">
        <v>800</v>
      </c>
      <c r="C18" s="24">
        <v>1600</v>
      </c>
      <c r="D18" s="25">
        <v>2400</v>
      </c>
      <c r="E18" s="6"/>
      <c r="F18" s="26"/>
      <c r="G18" s="26"/>
      <c r="H18" s="25"/>
    </row>
    <row r="19" spans="1:8" x14ac:dyDescent="0.25">
      <c r="A19" s="9" t="s">
        <v>3</v>
      </c>
      <c r="B19" s="24"/>
      <c r="C19" s="24"/>
      <c r="D19" s="25"/>
      <c r="E19" s="6"/>
      <c r="F19" s="26"/>
      <c r="G19" s="26"/>
      <c r="H19" s="25"/>
    </row>
    <row r="20" spans="1:8" x14ac:dyDescent="0.25">
      <c r="A20" s="9" t="s">
        <v>4</v>
      </c>
      <c r="B20" s="24">
        <v>2000</v>
      </c>
      <c r="C20" s="24">
        <v>4000</v>
      </c>
      <c r="D20" s="24">
        <v>6000</v>
      </c>
      <c r="E20" s="6"/>
      <c r="F20" s="24"/>
      <c r="G20" s="24"/>
      <c r="H20" s="25"/>
    </row>
    <row r="21" spans="1:8" x14ac:dyDescent="0.25">
      <c r="A21" s="8" t="s">
        <v>7</v>
      </c>
      <c r="B21" s="26"/>
      <c r="C21" s="26"/>
      <c r="D21" s="25"/>
      <c r="E21" s="6"/>
      <c r="F21" s="24"/>
      <c r="G21" s="24"/>
      <c r="H21" s="25"/>
    </row>
    <row r="22" spans="1:8" x14ac:dyDescent="0.25">
      <c r="A22" s="9" t="s">
        <v>5</v>
      </c>
      <c r="B22" s="24">
        <v>100</v>
      </c>
      <c r="C22" s="24">
        <v>100</v>
      </c>
      <c r="D22" s="25">
        <v>100</v>
      </c>
      <c r="E22" s="6"/>
      <c r="F22" s="24"/>
      <c r="G22" s="24"/>
      <c r="H22" s="25"/>
    </row>
    <row r="23" spans="1:8" x14ac:dyDescent="0.25">
      <c r="A23" s="9" t="s">
        <v>6</v>
      </c>
      <c r="B23" s="24"/>
      <c r="C23" s="24"/>
      <c r="D23" s="25"/>
      <c r="E23" s="6"/>
      <c r="F23" s="24"/>
      <c r="G23" s="24"/>
      <c r="H23" s="25"/>
    </row>
    <row r="24" spans="1:8" x14ac:dyDescent="0.25">
      <c r="A24" s="9" t="s">
        <v>14</v>
      </c>
      <c r="B24" s="24">
        <v>1000</v>
      </c>
      <c r="C24" s="24">
        <v>2000</v>
      </c>
      <c r="D24" s="24">
        <v>3000</v>
      </c>
      <c r="E24" s="6"/>
      <c r="F24" s="24"/>
      <c r="G24" s="24"/>
      <c r="H24" s="25"/>
    </row>
    <row r="25" spans="1:8" x14ac:dyDescent="0.25">
      <c r="A25" s="9" t="s">
        <v>15</v>
      </c>
      <c r="B25" s="24">
        <v>1000</v>
      </c>
      <c r="C25" s="24">
        <v>1500</v>
      </c>
      <c r="D25" s="25">
        <v>1500</v>
      </c>
      <c r="E25" s="6"/>
      <c r="F25" s="41"/>
      <c r="G25" s="41"/>
      <c r="H25" s="42"/>
    </row>
    <row r="26" spans="1:8" ht="15.75" thickBot="1" x14ac:dyDescent="0.3">
      <c r="A26" s="10" t="s">
        <v>16</v>
      </c>
      <c r="B26" s="27"/>
      <c r="C26" s="27"/>
      <c r="D26" s="28"/>
      <c r="E26" s="6"/>
      <c r="F26" s="41"/>
      <c r="G26" s="41"/>
      <c r="H26" s="42"/>
    </row>
    <row r="27" spans="1:8" ht="15.75" thickBot="1" x14ac:dyDescent="0.3">
      <c r="A27" s="11" t="s">
        <v>17</v>
      </c>
      <c r="B27" s="29"/>
      <c r="C27" s="29"/>
      <c r="D27" s="30"/>
      <c r="E27" s="6"/>
      <c r="F27" s="24"/>
      <c r="G27" s="24"/>
      <c r="H27" s="25"/>
    </row>
    <row r="28" spans="1:8" x14ac:dyDescent="0.25">
      <c r="A28" s="5" t="s">
        <v>18</v>
      </c>
      <c r="B28" s="22">
        <f>SUM(B29:B33)</f>
        <v>69100</v>
      </c>
      <c r="C28" s="22">
        <f t="shared" ref="C28:D28" si="4">SUM(C29:C33)</f>
        <v>105000</v>
      </c>
      <c r="D28" s="22">
        <f t="shared" si="4"/>
        <v>156000</v>
      </c>
      <c r="E28" s="6"/>
      <c r="F28" s="24"/>
      <c r="G28" s="24"/>
      <c r="H28" s="25"/>
    </row>
    <row r="29" spans="1:8" x14ac:dyDescent="0.25">
      <c r="A29" s="9" t="s">
        <v>38</v>
      </c>
      <c r="B29" s="24">
        <v>27400</v>
      </c>
      <c r="C29" s="24">
        <v>32000</v>
      </c>
      <c r="D29" s="25">
        <v>35000</v>
      </c>
      <c r="E29" s="6"/>
      <c r="F29" s="24"/>
      <c r="G29" s="24"/>
      <c r="H29" s="25"/>
    </row>
    <row r="30" spans="1:8" x14ac:dyDescent="0.25">
      <c r="A30" s="9" t="s">
        <v>50</v>
      </c>
      <c r="B30" s="24"/>
      <c r="C30" s="24">
        <v>5000</v>
      </c>
      <c r="D30" s="25">
        <v>16000</v>
      </c>
      <c r="E30" s="6"/>
      <c r="F30" s="24"/>
      <c r="G30" s="24"/>
      <c r="H30" s="25"/>
    </row>
    <row r="31" spans="1:8" x14ac:dyDescent="0.25">
      <c r="A31" s="9" t="s">
        <v>51</v>
      </c>
      <c r="B31" s="24">
        <v>27000</v>
      </c>
      <c r="C31" s="24">
        <v>35000</v>
      </c>
      <c r="D31" s="25">
        <v>40000</v>
      </c>
      <c r="E31" s="6"/>
      <c r="F31" s="41"/>
      <c r="G31" s="41"/>
      <c r="H31" s="42"/>
    </row>
    <row r="32" spans="1:8" x14ac:dyDescent="0.25">
      <c r="A32" s="9" t="s">
        <v>48</v>
      </c>
      <c r="B32" s="24">
        <v>8200</v>
      </c>
      <c r="C32" s="24">
        <v>25000</v>
      </c>
      <c r="D32" s="25">
        <v>31000</v>
      </c>
      <c r="E32" s="6"/>
      <c r="F32" s="41"/>
      <c r="G32" s="41"/>
      <c r="H32" s="42"/>
    </row>
    <row r="33" spans="1:8" ht="15.75" thickBot="1" x14ac:dyDescent="0.3">
      <c r="A33" s="10" t="s">
        <v>49</v>
      </c>
      <c r="B33" s="27">
        <v>6500</v>
      </c>
      <c r="C33" s="27">
        <v>8000</v>
      </c>
      <c r="D33" s="28">
        <v>34000</v>
      </c>
      <c r="E33" s="6"/>
      <c r="F33" s="41"/>
      <c r="G33" s="41"/>
      <c r="H33" s="42"/>
    </row>
    <row r="34" spans="1:8" ht="15.75" thickBot="1" x14ac:dyDescent="0.3">
      <c r="A34" s="11" t="s">
        <v>37</v>
      </c>
      <c r="B34" s="29"/>
      <c r="C34" s="29"/>
      <c r="D34" s="30"/>
      <c r="E34" s="6"/>
      <c r="F34" s="41"/>
      <c r="G34" s="41"/>
      <c r="H34" s="42"/>
    </row>
    <row r="35" spans="1:8" ht="15.75" thickBot="1" x14ac:dyDescent="0.3">
      <c r="A35" s="12" t="s">
        <v>19</v>
      </c>
      <c r="B35" s="31"/>
      <c r="C35" s="31"/>
      <c r="D35" s="32"/>
      <c r="E35" s="6"/>
      <c r="F35" s="41"/>
      <c r="G35" s="41"/>
      <c r="H35" s="42"/>
    </row>
    <row r="36" spans="1:8" ht="15.75" thickBot="1" x14ac:dyDescent="0.3">
      <c r="A36" s="11" t="s">
        <v>20</v>
      </c>
      <c r="B36" s="29"/>
      <c r="C36" s="29"/>
      <c r="D36" s="30"/>
      <c r="E36" s="6"/>
      <c r="F36" s="41"/>
      <c r="G36" s="41"/>
      <c r="H36" s="42"/>
    </row>
    <row r="37" spans="1:8" ht="15.75" thickBot="1" x14ac:dyDescent="0.3">
      <c r="A37" s="11" t="s">
        <v>21</v>
      </c>
      <c r="B37" s="29"/>
      <c r="C37" s="29"/>
      <c r="D37" s="30"/>
      <c r="E37" s="6"/>
      <c r="F37" s="41"/>
      <c r="G37" s="41"/>
      <c r="H37" s="42"/>
    </row>
    <row r="38" spans="1:8" ht="15.75" thickBot="1" x14ac:dyDescent="0.3">
      <c r="A38" s="11" t="s">
        <v>22</v>
      </c>
      <c r="B38" s="29"/>
      <c r="C38" s="29"/>
      <c r="D38" s="30"/>
      <c r="E38" s="6" t="s">
        <v>52</v>
      </c>
      <c r="F38" s="41">
        <f>(F4+F10)-B39</f>
        <v>1128</v>
      </c>
      <c r="G38" s="41">
        <f t="shared" ref="G38:H38" si="5">(G4+G10)-C39</f>
        <v>-13480</v>
      </c>
      <c r="H38" s="42">
        <f t="shared" si="5"/>
        <v>-2580</v>
      </c>
    </row>
    <row r="39" spans="1:8" ht="15.75" thickBot="1" x14ac:dyDescent="0.3">
      <c r="A39" s="16" t="s">
        <v>28</v>
      </c>
      <c r="B39" s="33">
        <f>B38+B37+B36+B35+B34+B28+B27+B10+B4</f>
        <v>97898</v>
      </c>
      <c r="C39" s="33">
        <f>C38+C37+C36+C35+C34+C28+C27+C10+C4</f>
        <v>154840</v>
      </c>
      <c r="D39" s="33">
        <f>D38+D37+D36+D35+D34+D28+D27+D10+D4</f>
        <v>218940</v>
      </c>
      <c r="E39" s="17" t="s">
        <v>28</v>
      </c>
      <c r="F39" s="33">
        <f>(F10+F4)-F38</f>
        <v>97898</v>
      </c>
      <c r="G39" s="33">
        <f t="shared" ref="G39:H39" si="6">(G10+G4)-G38</f>
        <v>154840</v>
      </c>
      <c r="H39" s="43">
        <f t="shared" si="6"/>
        <v>218940</v>
      </c>
    </row>
    <row r="40" spans="1:8" x14ac:dyDescent="0.25">
      <c r="A40" s="49" t="s">
        <v>55</v>
      </c>
    </row>
    <row r="41" spans="1:8" x14ac:dyDescent="0.25">
      <c r="A41" s="49" t="s">
        <v>56</v>
      </c>
    </row>
    <row r="43" spans="1:8" x14ac:dyDescent="0.25">
      <c r="B43" s="34">
        <f>SUM(B31:B33)</f>
        <v>41700</v>
      </c>
      <c r="C43" s="34">
        <f t="shared" ref="C43:D43" si="7">SUM(C31:C33)</f>
        <v>68000</v>
      </c>
      <c r="D43" s="34">
        <f t="shared" si="7"/>
        <v>105000</v>
      </c>
    </row>
    <row r="44" spans="1:8" x14ac:dyDescent="0.25">
      <c r="B44" s="34">
        <f>B9</f>
        <v>14600</v>
      </c>
      <c r="C44" s="34">
        <f t="shared" ref="C44:D44" si="8">C9</f>
        <v>23000</v>
      </c>
      <c r="D44" s="34">
        <f t="shared" si="8"/>
        <v>26000</v>
      </c>
    </row>
    <row r="45" spans="1:8" x14ac:dyDescent="0.25">
      <c r="B45" s="34">
        <f>B11</f>
        <v>2820</v>
      </c>
      <c r="C45" s="34">
        <f t="shared" ref="C45:D45" si="9">C11</f>
        <v>6600</v>
      </c>
      <c r="D45" s="34">
        <f t="shared" si="9"/>
        <v>10200</v>
      </c>
    </row>
    <row r="46" spans="1:8" x14ac:dyDescent="0.25">
      <c r="B46" s="34">
        <f>B6</f>
        <v>1500</v>
      </c>
      <c r="C46" s="34">
        <f t="shared" ref="C46:D46" si="10">C6</f>
        <v>3000</v>
      </c>
      <c r="D46" s="34">
        <f t="shared" si="10"/>
        <v>4500</v>
      </c>
    </row>
    <row r="47" spans="1:8" x14ac:dyDescent="0.25">
      <c r="B47" s="34">
        <f>B20</f>
        <v>2000</v>
      </c>
      <c r="C47" s="34">
        <f t="shared" ref="C47:D47" si="11">C20</f>
        <v>4000</v>
      </c>
      <c r="D47" s="34">
        <f t="shared" si="11"/>
        <v>6000</v>
      </c>
    </row>
    <row r="48" spans="1:8" x14ac:dyDescent="0.25">
      <c r="A48" t="s">
        <v>47</v>
      </c>
      <c r="B48" s="34">
        <f>F4*15%</f>
        <v>9450</v>
      </c>
      <c r="C48" s="34">
        <f t="shared" ref="C48:D48" si="12">G4*15%</f>
        <v>20250</v>
      </c>
      <c r="D48" s="34">
        <f t="shared" si="12"/>
        <v>31500</v>
      </c>
    </row>
    <row r="49" spans="1:8" x14ac:dyDescent="0.25">
      <c r="A49" t="s">
        <v>46</v>
      </c>
      <c r="B49" s="34">
        <f>SUM(B43:B48)</f>
        <v>72070</v>
      </c>
      <c r="C49" s="34">
        <f t="shared" ref="C49:D49" si="13">SUM(C43:C48)</f>
        <v>124850</v>
      </c>
      <c r="D49" s="34">
        <f t="shared" si="13"/>
        <v>183200</v>
      </c>
      <c r="F49" s="34">
        <f>F7+F6+F5</f>
        <v>59000</v>
      </c>
      <c r="G49" s="34">
        <f t="shared" ref="G49:H49" si="14">G7+G6+G5</f>
        <v>125000</v>
      </c>
      <c r="H49" s="34">
        <f t="shared" si="14"/>
        <v>190000</v>
      </c>
    </row>
  </sheetData>
  <mergeCells count="3">
    <mergeCell ref="A1:H1"/>
    <mergeCell ref="B2:D2"/>
    <mergeCell ref="F2:H2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75" fitToWidth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8"/>
  <sheetViews>
    <sheetView topLeftCell="A19" zoomScaleNormal="100" workbookViewId="0">
      <selection activeCell="E26" sqref="E26"/>
    </sheetView>
  </sheetViews>
  <sheetFormatPr baseColWidth="10" defaultColWidth="9.140625" defaultRowHeight="15" x14ac:dyDescent="0.25"/>
  <cols>
    <col min="1" max="1" width="42.42578125" customWidth="1"/>
    <col min="2" max="4" width="7.7109375" style="34" customWidth="1"/>
    <col min="5" max="5" width="42.42578125" customWidth="1"/>
    <col min="6" max="8" width="9.140625" style="34"/>
  </cols>
  <sheetData>
    <row r="1" spans="1:8" ht="59.25" customHeight="1" thickBot="1" x14ac:dyDescent="0.3">
      <c r="A1" s="44" t="s">
        <v>36</v>
      </c>
      <c r="B1" s="45"/>
      <c r="C1" s="45"/>
      <c r="D1" s="45"/>
      <c r="E1" s="45"/>
      <c r="F1" s="45"/>
      <c r="G1" s="45"/>
      <c r="H1" s="46"/>
    </row>
    <row r="2" spans="1:8" ht="15.75" customHeight="1" x14ac:dyDescent="0.3">
      <c r="A2" s="18"/>
      <c r="B2" s="47" t="s">
        <v>35</v>
      </c>
      <c r="C2" s="47"/>
      <c r="D2" s="48"/>
      <c r="E2" s="15" t="s">
        <v>30</v>
      </c>
      <c r="F2" s="47" t="s">
        <v>35</v>
      </c>
      <c r="G2" s="47"/>
      <c r="H2" s="48"/>
    </row>
    <row r="3" spans="1:8" ht="15.75" thickBot="1" x14ac:dyDescent="0.3">
      <c r="A3" s="3" t="s">
        <v>31</v>
      </c>
      <c r="B3" s="20">
        <v>2014</v>
      </c>
      <c r="C3" s="20">
        <v>2015</v>
      </c>
      <c r="D3" s="21">
        <v>2016</v>
      </c>
      <c r="E3" s="13" t="s">
        <v>31</v>
      </c>
      <c r="F3" s="20">
        <v>2014</v>
      </c>
      <c r="G3" s="20">
        <v>2015</v>
      </c>
      <c r="H3" s="21">
        <v>2016</v>
      </c>
    </row>
    <row r="4" spans="1:8" x14ac:dyDescent="0.25">
      <c r="A4" s="4" t="s">
        <v>8</v>
      </c>
      <c r="B4" s="22">
        <f>SUM(B5:B9)</f>
        <v>16900</v>
      </c>
      <c r="C4" s="22">
        <f>SUM(C5:C9)</f>
        <v>28000</v>
      </c>
      <c r="D4" s="23">
        <f>SUM(D5:D9)</f>
        <v>32500</v>
      </c>
      <c r="E4" s="5" t="s">
        <v>23</v>
      </c>
      <c r="F4" s="22">
        <f>SUM(F5:F9)</f>
        <v>63000</v>
      </c>
      <c r="G4" s="22">
        <f>SUM(G5:G9)</f>
        <v>135000</v>
      </c>
      <c r="H4" s="23">
        <f>SUM(H5:H9)</f>
        <v>210000</v>
      </c>
    </row>
    <row r="5" spans="1:8" x14ac:dyDescent="0.25">
      <c r="A5" s="1" t="s">
        <v>0</v>
      </c>
      <c r="B5" s="24"/>
      <c r="C5" s="24"/>
      <c r="D5" s="25"/>
      <c r="E5" s="6" t="s">
        <v>32</v>
      </c>
      <c r="F5" s="24">
        <v>35000</v>
      </c>
      <c r="G5" s="24">
        <v>50000</v>
      </c>
      <c r="H5" s="25">
        <v>50000</v>
      </c>
    </row>
    <row r="6" spans="1:8" x14ac:dyDescent="0.25">
      <c r="A6" s="1" t="s">
        <v>54</v>
      </c>
      <c r="B6" s="24">
        <v>1500</v>
      </c>
      <c r="C6" s="24">
        <v>3000</v>
      </c>
      <c r="D6" s="25">
        <v>4500</v>
      </c>
      <c r="E6" s="6" t="s">
        <v>33</v>
      </c>
      <c r="F6" s="26">
        <v>12000</v>
      </c>
      <c r="G6" s="26">
        <v>60000</v>
      </c>
      <c r="H6" s="25">
        <v>120000</v>
      </c>
    </row>
    <row r="7" spans="1:8" x14ac:dyDescent="0.25">
      <c r="A7" s="2" t="s">
        <v>1</v>
      </c>
      <c r="B7" s="26">
        <v>500</v>
      </c>
      <c r="C7" s="26">
        <v>1500</v>
      </c>
      <c r="D7" s="25">
        <v>1500</v>
      </c>
      <c r="E7" s="6" t="s">
        <v>24</v>
      </c>
      <c r="F7" s="26">
        <v>12000</v>
      </c>
      <c r="G7" s="26">
        <v>15000</v>
      </c>
      <c r="H7" s="25">
        <v>20000</v>
      </c>
    </row>
    <row r="8" spans="1:8" x14ac:dyDescent="0.25">
      <c r="A8" s="2" t="s">
        <v>2</v>
      </c>
      <c r="B8" s="26">
        <v>300</v>
      </c>
      <c r="C8" s="26">
        <v>500</v>
      </c>
      <c r="D8" s="25">
        <v>500</v>
      </c>
      <c r="E8" s="13" t="s">
        <v>34</v>
      </c>
      <c r="F8" s="26">
        <v>4000</v>
      </c>
      <c r="G8" s="26">
        <v>10000</v>
      </c>
      <c r="H8" s="25">
        <v>20000</v>
      </c>
    </row>
    <row r="9" spans="1:8" ht="15.75" thickBot="1" x14ac:dyDescent="0.3">
      <c r="A9" s="2" t="s">
        <v>42</v>
      </c>
      <c r="B9" s="26">
        <f>(F5*40%)+(F6*5%)</f>
        <v>14600</v>
      </c>
      <c r="C9" s="26">
        <f t="shared" ref="C9:D9" si="0">(G5*40%)+(G6*5%)</f>
        <v>23000</v>
      </c>
      <c r="D9" s="26">
        <f t="shared" si="0"/>
        <v>26000</v>
      </c>
      <c r="E9" s="6"/>
      <c r="F9" s="26"/>
      <c r="G9" s="26"/>
      <c r="H9" s="25"/>
    </row>
    <row r="10" spans="1:8" x14ac:dyDescent="0.25">
      <c r="A10" s="5" t="s">
        <v>9</v>
      </c>
      <c r="B10" s="22">
        <f>SUM(B11:B26)</f>
        <v>11898</v>
      </c>
      <c r="C10" s="22">
        <f>SUM(C11:C26)</f>
        <v>21840</v>
      </c>
      <c r="D10" s="23">
        <f>SUM(D11:D26)</f>
        <v>30440</v>
      </c>
      <c r="E10" s="5" t="s">
        <v>25</v>
      </c>
      <c r="F10" s="22">
        <f>SUM(F11:F12)</f>
        <v>30626</v>
      </c>
      <c r="G10" s="22">
        <f t="shared" ref="G10:H10" si="1">SUM(G11:G12)</f>
        <v>19960</v>
      </c>
      <c r="H10" s="23">
        <f t="shared" si="1"/>
        <v>13160</v>
      </c>
    </row>
    <row r="11" spans="1:8" x14ac:dyDescent="0.25">
      <c r="A11" s="9" t="s">
        <v>53</v>
      </c>
      <c r="B11" s="24">
        <f>(F5+F6)*6%</f>
        <v>2820</v>
      </c>
      <c r="C11" s="24">
        <f t="shared" ref="C11:D11" si="2">(G5+G6)*6%</f>
        <v>6600</v>
      </c>
      <c r="D11" s="24">
        <f t="shared" si="2"/>
        <v>10200</v>
      </c>
      <c r="E11" s="19" t="s">
        <v>26</v>
      </c>
      <c r="F11" s="35">
        <v>6026</v>
      </c>
      <c r="G11" s="35">
        <v>6360</v>
      </c>
      <c r="H11" s="36">
        <v>6360</v>
      </c>
    </row>
    <row r="12" spans="1:8" x14ac:dyDescent="0.25">
      <c r="A12" s="9" t="s">
        <v>10</v>
      </c>
      <c r="B12" s="24">
        <v>2850</v>
      </c>
      <c r="C12" s="24">
        <v>3600</v>
      </c>
      <c r="D12" s="25">
        <v>3600</v>
      </c>
      <c r="E12" s="19" t="s">
        <v>39</v>
      </c>
      <c r="F12" s="35">
        <f>SUM(F13:F16)</f>
        <v>24600</v>
      </c>
      <c r="G12" s="35">
        <f t="shared" ref="G12:H12" si="3">SUM(G13:G16)</f>
        <v>13600</v>
      </c>
      <c r="H12" s="36">
        <f t="shared" si="3"/>
        <v>6800</v>
      </c>
    </row>
    <row r="13" spans="1:8" x14ac:dyDescent="0.25">
      <c r="A13" s="9" t="s">
        <v>11</v>
      </c>
      <c r="B13" s="24">
        <v>200</v>
      </c>
      <c r="C13" s="24">
        <v>300</v>
      </c>
      <c r="D13" s="25">
        <v>500</v>
      </c>
      <c r="E13" s="6" t="s">
        <v>40</v>
      </c>
      <c r="F13" s="24">
        <v>9600</v>
      </c>
      <c r="G13" s="24">
        <v>13600</v>
      </c>
      <c r="H13" s="25">
        <v>6800</v>
      </c>
    </row>
    <row r="14" spans="1:8" x14ac:dyDescent="0.25">
      <c r="A14" s="9" t="s">
        <v>43</v>
      </c>
      <c r="B14" s="24">
        <v>64</v>
      </c>
      <c r="C14" s="24">
        <v>70</v>
      </c>
      <c r="D14" s="25">
        <v>70</v>
      </c>
      <c r="E14" s="6" t="s">
        <v>27</v>
      </c>
      <c r="F14" s="24"/>
      <c r="G14" s="24"/>
      <c r="H14" s="25"/>
    </row>
    <row r="15" spans="1:8" x14ac:dyDescent="0.25">
      <c r="A15" s="8" t="s">
        <v>44</v>
      </c>
      <c r="B15" s="26">
        <v>64</v>
      </c>
      <c r="C15" s="26">
        <v>70</v>
      </c>
      <c r="D15" s="25">
        <v>70</v>
      </c>
      <c r="E15" s="13" t="s">
        <v>29</v>
      </c>
      <c r="F15" s="37">
        <v>15000</v>
      </c>
      <c r="G15" s="37"/>
      <c r="H15" s="38"/>
    </row>
    <row r="16" spans="1:8" ht="15.75" thickBot="1" x14ac:dyDescent="0.3">
      <c r="A16" s="9" t="s">
        <v>12</v>
      </c>
      <c r="B16" s="24"/>
      <c r="C16" s="24"/>
      <c r="D16" s="25"/>
      <c r="E16" s="7" t="s">
        <v>41</v>
      </c>
      <c r="F16" s="27"/>
      <c r="G16" s="27"/>
      <c r="H16" s="28"/>
    </row>
    <row r="17" spans="1:8" x14ac:dyDescent="0.25">
      <c r="A17" s="9" t="s">
        <v>45</v>
      </c>
      <c r="B17" s="24">
        <v>1000</v>
      </c>
      <c r="C17" s="24">
        <v>2000</v>
      </c>
      <c r="D17" s="25">
        <v>3000</v>
      </c>
      <c r="E17" s="14"/>
      <c r="F17" s="39"/>
      <c r="G17" s="39"/>
      <c r="H17" s="40"/>
    </row>
    <row r="18" spans="1:8" x14ac:dyDescent="0.25">
      <c r="A18" s="9" t="s">
        <v>13</v>
      </c>
      <c r="B18" s="24">
        <v>800</v>
      </c>
      <c r="C18" s="24">
        <v>1600</v>
      </c>
      <c r="D18" s="25">
        <v>2400</v>
      </c>
      <c r="E18" s="6"/>
      <c r="F18" s="26"/>
      <c r="G18" s="26"/>
      <c r="H18" s="25"/>
    </row>
    <row r="19" spans="1:8" x14ac:dyDescent="0.25">
      <c r="A19" s="9" t="s">
        <v>3</v>
      </c>
      <c r="B19" s="24"/>
      <c r="C19" s="24"/>
      <c r="D19" s="25"/>
      <c r="E19" s="6"/>
      <c r="F19" s="26"/>
      <c r="G19" s="26"/>
      <c r="H19" s="25"/>
    </row>
    <row r="20" spans="1:8" x14ac:dyDescent="0.25">
      <c r="A20" s="9" t="s">
        <v>4</v>
      </c>
      <c r="B20" s="24">
        <v>2000</v>
      </c>
      <c r="C20" s="24">
        <v>4000</v>
      </c>
      <c r="D20" s="24">
        <v>6000</v>
      </c>
      <c r="E20" s="6"/>
      <c r="F20" s="24"/>
      <c r="G20" s="24"/>
      <c r="H20" s="25"/>
    </row>
    <row r="21" spans="1:8" x14ac:dyDescent="0.25">
      <c r="A21" s="8" t="s">
        <v>7</v>
      </c>
      <c r="B21" s="26"/>
      <c r="C21" s="26"/>
      <c r="D21" s="25"/>
      <c r="E21" s="6"/>
      <c r="F21" s="24"/>
      <c r="G21" s="24"/>
      <c r="H21" s="25"/>
    </row>
    <row r="22" spans="1:8" x14ac:dyDescent="0.25">
      <c r="A22" s="9" t="s">
        <v>5</v>
      </c>
      <c r="B22" s="24">
        <v>100</v>
      </c>
      <c r="C22" s="24">
        <v>100</v>
      </c>
      <c r="D22" s="25">
        <v>100</v>
      </c>
      <c r="E22" s="6"/>
      <c r="F22" s="24"/>
      <c r="G22" s="24"/>
      <c r="H22" s="25"/>
    </row>
    <row r="23" spans="1:8" x14ac:dyDescent="0.25">
      <c r="A23" s="9" t="s">
        <v>6</v>
      </c>
      <c r="B23" s="24"/>
      <c r="C23" s="24"/>
      <c r="D23" s="25"/>
      <c r="E23" s="6"/>
      <c r="F23" s="24"/>
      <c r="G23" s="24"/>
      <c r="H23" s="25"/>
    </row>
    <row r="24" spans="1:8" x14ac:dyDescent="0.25">
      <c r="A24" s="9" t="s">
        <v>14</v>
      </c>
      <c r="B24" s="24">
        <v>1000</v>
      </c>
      <c r="C24" s="24">
        <v>2000</v>
      </c>
      <c r="D24" s="24">
        <v>3000</v>
      </c>
      <c r="E24" s="6"/>
      <c r="F24" s="24"/>
      <c r="G24" s="24"/>
      <c r="H24" s="25"/>
    </row>
    <row r="25" spans="1:8" x14ac:dyDescent="0.25">
      <c r="A25" s="9" t="s">
        <v>15</v>
      </c>
      <c r="B25" s="24">
        <v>1000</v>
      </c>
      <c r="C25" s="24">
        <v>1500</v>
      </c>
      <c r="D25" s="25">
        <v>1500</v>
      </c>
      <c r="E25" s="6"/>
      <c r="F25" s="41"/>
      <c r="G25" s="41"/>
      <c r="H25" s="42"/>
    </row>
    <row r="26" spans="1:8" ht="15.75" thickBot="1" x14ac:dyDescent="0.3">
      <c r="A26" s="10" t="s">
        <v>16</v>
      </c>
      <c r="B26" s="27"/>
      <c r="C26" s="27"/>
      <c r="D26" s="28"/>
      <c r="E26" s="6"/>
      <c r="F26" s="41"/>
      <c r="G26" s="41"/>
      <c r="H26" s="42"/>
    </row>
    <row r="27" spans="1:8" ht="15.75" thickBot="1" x14ac:dyDescent="0.3">
      <c r="A27" s="11" t="s">
        <v>17</v>
      </c>
      <c r="B27" s="29"/>
      <c r="C27" s="29"/>
      <c r="D27" s="30"/>
      <c r="E27" s="6"/>
      <c r="F27" s="24"/>
      <c r="G27" s="24"/>
      <c r="H27" s="25"/>
    </row>
    <row r="28" spans="1:8" x14ac:dyDescent="0.25">
      <c r="A28" s="5" t="s">
        <v>18</v>
      </c>
      <c r="B28" s="22">
        <f>SUM(B29:B33)</f>
        <v>64100</v>
      </c>
      <c r="C28" s="22">
        <f t="shared" ref="C28:D28" si="4">SUM(C29:C33)</f>
        <v>105000</v>
      </c>
      <c r="D28" s="22">
        <f t="shared" si="4"/>
        <v>156000</v>
      </c>
      <c r="E28" s="6"/>
      <c r="F28" s="24"/>
      <c r="G28" s="24"/>
      <c r="H28" s="25"/>
    </row>
    <row r="29" spans="1:8" x14ac:dyDescent="0.25">
      <c r="A29" s="9" t="s">
        <v>38</v>
      </c>
      <c r="B29" s="24">
        <v>27400</v>
      </c>
      <c r="C29" s="24">
        <v>32000</v>
      </c>
      <c r="D29" s="25">
        <v>35000</v>
      </c>
      <c r="E29" s="6"/>
      <c r="F29" s="24"/>
      <c r="G29" s="24"/>
      <c r="H29" s="25"/>
    </row>
    <row r="30" spans="1:8" x14ac:dyDescent="0.25">
      <c r="A30" s="9" t="s">
        <v>50</v>
      </c>
      <c r="B30" s="24"/>
      <c r="C30" s="24">
        <v>5000</v>
      </c>
      <c r="D30" s="25">
        <v>16000</v>
      </c>
      <c r="E30" s="6"/>
      <c r="F30" s="24"/>
      <c r="G30" s="24"/>
      <c r="H30" s="25"/>
    </row>
    <row r="31" spans="1:8" x14ac:dyDescent="0.25">
      <c r="A31" s="9" t="s">
        <v>51</v>
      </c>
      <c r="B31" s="24">
        <v>22000</v>
      </c>
      <c r="C31" s="24">
        <v>35000</v>
      </c>
      <c r="D31" s="25">
        <v>40000</v>
      </c>
      <c r="E31" s="6"/>
      <c r="F31" s="41"/>
      <c r="G31" s="41"/>
      <c r="H31" s="42"/>
    </row>
    <row r="32" spans="1:8" x14ac:dyDescent="0.25">
      <c r="A32" s="9" t="s">
        <v>48</v>
      </c>
      <c r="B32" s="24">
        <v>8200</v>
      </c>
      <c r="C32" s="24">
        <v>25000</v>
      </c>
      <c r="D32" s="25">
        <v>31000</v>
      </c>
      <c r="E32" s="6"/>
      <c r="F32" s="41"/>
      <c r="G32" s="41"/>
      <c r="H32" s="42"/>
    </row>
    <row r="33" spans="1:8" ht="15.75" thickBot="1" x14ac:dyDescent="0.3">
      <c r="A33" s="10" t="s">
        <v>49</v>
      </c>
      <c r="B33" s="27">
        <v>6500</v>
      </c>
      <c r="C33" s="27">
        <v>8000</v>
      </c>
      <c r="D33" s="28">
        <v>34000</v>
      </c>
      <c r="E33" s="6"/>
      <c r="F33" s="41"/>
      <c r="G33" s="41"/>
      <c r="H33" s="42"/>
    </row>
    <row r="34" spans="1:8" ht="15.75" thickBot="1" x14ac:dyDescent="0.3">
      <c r="A34" s="11" t="s">
        <v>37</v>
      </c>
      <c r="B34" s="29"/>
      <c r="C34" s="29"/>
      <c r="D34" s="30"/>
      <c r="E34" s="6"/>
      <c r="F34" s="41"/>
      <c r="G34" s="41"/>
      <c r="H34" s="42"/>
    </row>
    <row r="35" spans="1:8" ht="15.75" thickBot="1" x14ac:dyDescent="0.3">
      <c r="A35" s="12" t="s">
        <v>19</v>
      </c>
      <c r="B35" s="31"/>
      <c r="C35" s="31"/>
      <c r="D35" s="32"/>
      <c r="E35" s="6"/>
      <c r="F35" s="41"/>
      <c r="G35" s="41"/>
      <c r="H35" s="42"/>
    </row>
    <row r="36" spans="1:8" ht="15.75" thickBot="1" x14ac:dyDescent="0.3">
      <c r="A36" s="11" t="s">
        <v>20</v>
      </c>
      <c r="B36" s="29"/>
      <c r="C36" s="29"/>
      <c r="D36" s="30"/>
      <c r="E36" s="6"/>
      <c r="F36" s="41"/>
      <c r="G36" s="41"/>
      <c r="H36" s="42"/>
    </row>
    <row r="37" spans="1:8" ht="15.75" thickBot="1" x14ac:dyDescent="0.3">
      <c r="A37" s="11" t="s">
        <v>21</v>
      </c>
      <c r="B37" s="29"/>
      <c r="C37" s="29"/>
      <c r="D37" s="30"/>
      <c r="E37" s="6"/>
      <c r="F37" s="41"/>
      <c r="G37" s="41"/>
      <c r="H37" s="42"/>
    </row>
    <row r="38" spans="1:8" ht="15.75" thickBot="1" x14ac:dyDescent="0.3">
      <c r="A38" s="11" t="s">
        <v>22</v>
      </c>
      <c r="B38" s="29"/>
      <c r="C38" s="29"/>
      <c r="D38" s="30"/>
      <c r="E38" s="6" t="s">
        <v>52</v>
      </c>
      <c r="F38" s="41">
        <f>(F4+F10)-B39</f>
        <v>728</v>
      </c>
      <c r="G38" s="41">
        <f t="shared" ref="G38:H38" si="5">(G4+G10)-C39</f>
        <v>120</v>
      </c>
      <c r="H38" s="42">
        <f t="shared" si="5"/>
        <v>4220</v>
      </c>
    </row>
    <row r="39" spans="1:8" ht="15.75" thickBot="1" x14ac:dyDescent="0.3">
      <c r="A39" s="16" t="s">
        <v>28</v>
      </c>
      <c r="B39" s="33">
        <f>B38+B37+B36+B35+B34+B28+B27+B10+B4</f>
        <v>92898</v>
      </c>
      <c r="C39" s="33">
        <f>C38+C37+C36+C35+C34+C28+C27+C10+C4</f>
        <v>154840</v>
      </c>
      <c r="D39" s="33">
        <f>D38+D37+D36+D35+D34+D28+D27+D10+D4</f>
        <v>218940</v>
      </c>
      <c r="E39" s="17" t="s">
        <v>28</v>
      </c>
      <c r="F39" s="33">
        <f>(F10+F4)-F38</f>
        <v>92898</v>
      </c>
      <c r="G39" s="33">
        <f t="shared" ref="G39:H39" si="6">(G10+G4)-G38</f>
        <v>154840</v>
      </c>
      <c r="H39" s="43">
        <f t="shared" si="6"/>
        <v>218940</v>
      </c>
    </row>
    <row r="42" spans="1:8" x14ac:dyDescent="0.25">
      <c r="B42" s="34">
        <f>SUM(B31:B33)</f>
        <v>36700</v>
      </c>
      <c r="C42" s="34">
        <f t="shared" ref="C42:D42" si="7">SUM(C31:C33)</f>
        <v>68000</v>
      </c>
      <c r="D42" s="34">
        <f t="shared" si="7"/>
        <v>105000</v>
      </c>
    </row>
    <row r="43" spans="1:8" x14ac:dyDescent="0.25">
      <c r="B43" s="34">
        <f>B9</f>
        <v>14600</v>
      </c>
      <c r="C43" s="34">
        <f t="shared" ref="C43:D43" si="8">C9</f>
        <v>23000</v>
      </c>
      <c r="D43" s="34">
        <f t="shared" si="8"/>
        <v>26000</v>
      </c>
    </row>
    <row r="44" spans="1:8" x14ac:dyDescent="0.25">
      <c r="B44" s="34">
        <f>B11</f>
        <v>2820</v>
      </c>
      <c r="C44" s="34">
        <f t="shared" ref="C44:D44" si="9">C11</f>
        <v>6600</v>
      </c>
      <c r="D44" s="34">
        <f t="shared" si="9"/>
        <v>10200</v>
      </c>
    </row>
    <row r="45" spans="1:8" x14ac:dyDescent="0.25">
      <c r="B45" s="34">
        <f>B6</f>
        <v>1500</v>
      </c>
      <c r="C45" s="34">
        <f t="shared" ref="C45:D45" si="10">C6</f>
        <v>3000</v>
      </c>
      <c r="D45" s="34">
        <f t="shared" si="10"/>
        <v>4500</v>
      </c>
    </row>
    <row r="46" spans="1:8" x14ac:dyDescent="0.25">
      <c r="B46" s="34">
        <f>B20</f>
        <v>2000</v>
      </c>
      <c r="C46" s="34">
        <f t="shared" ref="C46:D46" si="11">C20</f>
        <v>4000</v>
      </c>
      <c r="D46" s="34">
        <f t="shared" si="11"/>
        <v>6000</v>
      </c>
    </row>
    <row r="47" spans="1:8" x14ac:dyDescent="0.25">
      <c r="A47" t="s">
        <v>47</v>
      </c>
      <c r="B47" s="34">
        <f>F4*15%</f>
        <v>9450</v>
      </c>
      <c r="C47" s="34">
        <f t="shared" ref="C47:D47" si="12">G4*15%</f>
        <v>20250</v>
      </c>
      <c r="D47" s="34">
        <f t="shared" si="12"/>
        <v>31500</v>
      </c>
    </row>
    <row r="48" spans="1:8" x14ac:dyDescent="0.25">
      <c r="A48" t="s">
        <v>46</v>
      </c>
      <c r="B48" s="34">
        <f>SUM(B42:B47)</f>
        <v>67070</v>
      </c>
      <c r="C48" s="34">
        <f t="shared" ref="C48:D48" si="13">SUM(C42:C47)</f>
        <v>124850</v>
      </c>
      <c r="D48" s="34">
        <f t="shared" si="13"/>
        <v>183200</v>
      </c>
      <c r="F48" s="34">
        <f>F7+F6+F5</f>
        <v>59000</v>
      </c>
      <c r="G48" s="34">
        <f t="shared" ref="G48:H48" si="14">G7+G6+G5</f>
        <v>125000</v>
      </c>
      <c r="H48" s="34">
        <f t="shared" si="14"/>
        <v>190000</v>
      </c>
    </row>
  </sheetData>
  <mergeCells count="3">
    <mergeCell ref="A1:H1"/>
    <mergeCell ref="B2:D2"/>
    <mergeCell ref="F2:H2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75" fitToWidth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8"/>
  <sheetViews>
    <sheetView topLeftCell="A19" zoomScaleNormal="100" workbookViewId="0">
      <selection activeCell="E41" sqref="E41"/>
    </sheetView>
  </sheetViews>
  <sheetFormatPr baseColWidth="10" defaultColWidth="9.140625" defaultRowHeight="15" x14ac:dyDescent="0.25"/>
  <cols>
    <col min="1" max="1" width="42.42578125" customWidth="1"/>
    <col min="2" max="4" width="7.7109375" style="34" customWidth="1"/>
    <col min="5" max="5" width="42.42578125" customWidth="1"/>
    <col min="6" max="8" width="9.140625" style="34"/>
  </cols>
  <sheetData>
    <row r="1" spans="1:8" ht="59.25" customHeight="1" thickBot="1" x14ac:dyDescent="0.3">
      <c r="A1" s="44" t="s">
        <v>36</v>
      </c>
      <c r="B1" s="45"/>
      <c r="C1" s="45"/>
      <c r="D1" s="45"/>
      <c r="E1" s="45"/>
      <c r="F1" s="45"/>
      <c r="G1" s="45"/>
      <c r="H1" s="46"/>
    </row>
    <row r="2" spans="1:8" ht="15.75" customHeight="1" x14ac:dyDescent="0.3">
      <c r="A2" s="18"/>
      <c r="B2" s="47" t="s">
        <v>35</v>
      </c>
      <c r="C2" s="47"/>
      <c r="D2" s="48"/>
      <c r="E2" s="15" t="s">
        <v>30</v>
      </c>
      <c r="F2" s="47" t="s">
        <v>35</v>
      </c>
      <c r="G2" s="47"/>
      <c r="H2" s="48"/>
    </row>
    <row r="3" spans="1:8" ht="15.75" thickBot="1" x14ac:dyDescent="0.3">
      <c r="A3" s="3" t="s">
        <v>31</v>
      </c>
      <c r="B3" s="20">
        <v>2014</v>
      </c>
      <c r="C3" s="20">
        <v>2015</v>
      </c>
      <c r="D3" s="21">
        <v>2016</v>
      </c>
      <c r="E3" s="13" t="s">
        <v>31</v>
      </c>
      <c r="F3" s="20">
        <v>2014</v>
      </c>
      <c r="G3" s="20">
        <v>2015</v>
      </c>
      <c r="H3" s="21">
        <v>2016</v>
      </c>
    </row>
    <row r="4" spans="1:8" x14ac:dyDescent="0.25">
      <c r="A4" s="4" t="s">
        <v>8</v>
      </c>
      <c r="B4" s="22">
        <f>SUM(B5:B9)</f>
        <v>16900</v>
      </c>
      <c r="C4" s="22">
        <f>SUM(C5:C9)</f>
        <v>29250</v>
      </c>
      <c r="D4" s="23">
        <f>SUM(D5:D9)</f>
        <v>32500</v>
      </c>
      <c r="E4" s="5" t="s">
        <v>23</v>
      </c>
      <c r="F4" s="22">
        <f>SUM(F5:F9)</f>
        <v>63000</v>
      </c>
      <c r="G4" s="22">
        <f>SUM(G5:G9)</f>
        <v>160000</v>
      </c>
      <c r="H4" s="23">
        <f>SUM(H5:H9)</f>
        <v>210000</v>
      </c>
    </row>
    <row r="5" spans="1:8" x14ac:dyDescent="0.25">
      <c r="A5" s="1" t="s">
        <v>0</v>
      </c>
      <c r="B5" s="24"/>
      <c r="C5" s="24"/>
      <c r="D5" s="25"/>
      <c r="E5" s="6" t="s">
        <v>32</v>
      </c>
      <c r="F5" s="24">
        <v>35000</v>
      </c>
      <c r="G5" s="24">
        <v>50000</v>
      </c>
      <c r="H5" s="25">
        <v>50000</v>
      </c>
    </row>
    <row r="6" spans="1:8" x14ac:dyDescent="0.25">
      <c r="A6" s="1" t="s">
        <v>54</v>
      </c>
      <c r="B6" s="24">
        <v>1500</v>
      </c>
      <c r="C6" s="24">
        <v>3000</v>
      </c>
      <c r="D6" s="25">
        <v>4500</v>
      </c>
      <c r="E6" s="6" t="s">
        <v>33</v>
      </c>
      <c r="F6" s="26">
        <v>12000</v>
      </c>
      <c r="G6" s="26">
        <v>85000</v>
      </c>
      <c r="H6" s="25">
        <v>120000</v>
      </c>
    </row>
    <row r="7" spans="1:8" x14ac:dyDescent="0.25">
      <c r="A7" s="2" t="s">
        <v>1</v>
      </c>
      <c r="B7" s="26">
        <v>500</v>
      </c>
      <c r="C7" s="26">
        <v>1500</v>
      </c>
      <c r="D7" s="25">
        <v>1500</v>
      </c>
      <c r="E7" s="6" t="s">
        <v>24</v>
      </c>
      <c r="F7" s="26">
        <v>12000</v>
      </c>
      <c r="G7" s="26">
        <v>15000</v>
      </c>
      <c r="H7" s="25">
        <v>20000</v>
      </c>
    </row>
    <row r="8" spans="1:8" x14ac:dyDescent="0.25">
      <c r="A8" s="2" t="s">
        <v>2</v>
      </c>
      <c r="B8" s="26">
        <v>300</v>
      </c>
      <c r="C8" s="26">
        <v>500</v>
      </c>
      <c r="D8" s="25">
        <v>500</v>
      </c>
      <c r="E8" s="13" t="s">
        <v>34</v>
      </c>
      <c r="F8" s="26">
        <v>4000</v>
      </c>
      <c r="G8" s="26">
        <v>10000</v>
      </c>
      <c r="H8" s="25">
        <v>20000</v>
      </c>
    </row>
    <row r="9" spans="1:8" ht="15.75" thickBot="1" x14ac:dyDescent="0.3">
      <c r="A9" s="2" t="s">
        <v>42</v>
      </c>
      <c r="B9" s="26">
        <f>(F5*40%)+(F6*5%)</f>
        <v>14600</v>
      </c>
      <c r="C9" s="26">
        <f t="shared" ref="C9:D9" si="0">(G5*40%)+(G6*5%)</f>
        <v>24250</v>
      </c>
      <c r="D9" s="26">
        <f t="shared" si="0"/>
        <v>26000</v>
      </c>
      <c r="E9" s="6"/>
      <c r="F9" s="26"/>
      <c r="G9" s="26"/>
      <c r="H9" s="25"/>
    </row>
    <row r="10" spans="1:8" x14ac:dyDescent="0.25">
      <c r="A10" s="5" t="s">
        <v>9</v>
      </c>
      <c r="B10" s="22">
        <f>SUM(B11:B26)</f>
        <v>11898</v>
      </c>
      <c r="C10" s="22">
        <f>SUM(C11:C26)</f>
        <v>23340</v>
      </c>
      <c r="D10" s="23">
        <f>SUM(D11:D26)</f>
        <v>30440</v>
      </c>
      <c r="E10" s="5" t="s">
        <v>25</v>
      </c>
      <c r="F10" s="22">
        <f>SUM(F11:F12)</f>
        <v>60626</v>
      </c>
      <c r="G10" s="22">
        <f t="shared" ref="G10:H10" si="1">SUM(G11:G12)</f>
        <v>19960</v>
      </c>
      <c r="H10" s="23">
        <f t="shared" si="1"/>
        <v>13160</v>
      </c>
    </row>
    <row r="11" spans="1:8" x14ac:dyDescent="0.25">
      <c r="A11" s="9" t="s">
        <v>53</v>
      </c>
      <c r="B11" s="24">
        <f>(F5+F6)*6%</f>
        <v>2820</v>
      </c>
      <c r="C11" s="24">
        <f t="shared" ref="C11:D11" si="2">(G5+G6)*6%</f>
        <v>8100</v>
      </c>
      <c r="D11" s="24">
        <f t="shared" si="2"/>
        <v>10200</v>
      </c>
      <c r="E11" s="19" t="s">
        <v>26</v>
      </c>
      <c r="F11" s="35">
        <v>6026</v>
      </c>
      <c r="G11" s="35">
        <v>6360</v>
      </c>
      <c r="H11" s="36">
        <v>6360</v>
      </c>
    </row>
    <row r="12" spans="1:8" x14ac:dyDescent="0.25">
      <c r="A12" s="9" t="s">
        <v>10</v>
      </c>
      <c r="B12" s="24">
        <v>2850</v>
      </c>
      <c r="C12" s="24">
        <v>3600</v>
      </c>
      <c r="D12" s="25">
        <v>3600</v>
      </c>
      <c r="E12" s="19" t="s">
        <v>39</v>
      </c>
      <c r="F12" s="35">
        <f>SUM(F13:F16)</f>
        <v>54600</v>
      </c>
      <c r="G12" s="35">
        <f t="shared" ref="G12:H12" si="3">SUM(G13:G16)</f>
        <v>13600</v>
      </c>
      <c r="H12" s="36">
        <f t="shared" si="3"/>
        <v>6800</v>
      </c>
    </row>
    <row r="13" spans="1:8" x14ac:dyDescent="0.25">
      <c r="A13" s="9" t="s">
        <v>11</v>
      </c>
      <c r="B13" s="24">
        <v>200</v>
      </c>
      <c r="C13" s="24">
        <v>300</v>
      </c>
      <c r="D13" s="25">
        <v>500</v>
      </c>
      <c r="E13" s="6" t="s">
        <v>40</v>
      </c>
      <c r="F13" s="24">
        <v>9600</v>
      </c>
      <c r="G13" s="24">
        <v>13600</v>
      </c>
      <c r="H13" s="25">
        <v>6800</v>
      </c>
    </row>
    <row r="14" spans="1:8" x14ac:dyDescent="0.25">
      <c r="A14" s="9" t="s">
        <v>43</v>
      </c>
      <c r="B14" s="24">
        <v>64</v>
      </c>
      <c r="C14" s="24">
        <v>70</v>
      </c>
      <c r="D14" s="25">
        <v>70</v>
      </c>
      <c r="E14" s="6" t="s">
        <v>27</v>
      </c>
      <c r="F14" s="24">
        <v>30000</v>
      </c>
      <c r="G14" s="24"/>
      <c r="H14" s="25"/>
    </row>
    <row r="15" spans="1:8" x14ac:dyDescent="0.25">
      <c r="A15" s="8" t="s">
        <v>44</v>
      </c>
      <c r="B15" s="26">
        <v>64</v>
      </c>
      <c r="C15" s="26">
        <v>70</v>
      </c>
      <c r="D15" s="25">
        <v>70</v>
      </c>
      <c r="E15" s="13" t="s">
        <v>29</v>
      </c>
      <c r="F15" s="37">
        <v>15000</v>
      </c>
      <c r="G15" s="37"/>
      <c r="H15" s="38"/>
    </row>
    <row r="16" spans="1:8" ht="15.75" thickBot="1" x14ac:dyDescent="0.3">
      <c r="A16" s="9" t="s">
        <v>12</v>
      </c>
      <c r="B16" s="24"/>
      <c r="C16" s="24"/>
      <c r="D16" s="25"/>
      <c r="E16" s="7" t="s">
        <v>41</v>
      </c>
      <c r="F16" s="27"/>
      <c r="G16" s="27"/>
      <c r="H16" s="28"/>
    </row>
    <row r="17" spans="1:8" x14ac:dyDescent="0.25">
      <c r="A17" s="9" t="s">
        <v>45</v>
      </c>
      <c r="B17" s="24">
        <v>1000</v>
      </c>
      <c r="C17" s="24">
        <v>2000</v>
      </c>
      <c r="D17" s="25">
        <v>3000</v>
      </c>
      <c r="E17" s="14"/>
      <c r="F17" s="39"/>
      <c r="G17" s="39"/>
      <c r="H17" s="40"/>
    </row>
    <row r="18" spans="1:8" x14ac:dyDescent="0.25">
      <c r="A18" s="9" t="s">
        <v>13</v>
      </c>
      <c r="B18" s="24">
        <v>800</v>
      </c>
      <c r="C18" s="24">
        <v>1600</v>
      </c>
      <c r="D18" s="25">
        <v>2400</v>
      </c>
      <c r="E18" s="6"/>
      <c r="F18" s="26"/>
      <c r="G18" s="26"/>
      <c r="H18" s="25"/>
    </row>
    <row r="19" spans="1:8" x14ac:dyDescent="0.25">
      <c r="A19" s="9" t="s">
        <v>3</v>
      </c>
      <c r="B19" s="24"/>
      <c r="C19" s="24"/>
      <c r="D19" s="25"/>
      <c r="E19" s="6"/>
      <c r="F19" s="26"/>
      <c r="G19" s="26"/>
      <c r="H19" s="25"/>
    </row>
    <row r="20" spans="1:8" x14ac:dyDescent="0.25">
      <c r="A20" s="9" t="s">
        <v>4</v>
      </c>
      <c r="B20" s="24">
        <v>2000</v>
      </c>
      <c r="C20" s="24">
        <v>4000</v>
      </c>
      <c r="D20" s="24">
        <v>6000</v>
      </c>
      <c r="E20" s="6"/>
      <c r="F20" s="24"/>
      <c r="G20" s="24"/>
      <c r="H20" s="25"/>
    </row>
    <row r="21" spans="1:8" x14ac:dyDescent="0.25">
      <c r="A21" s="8" t="s">
        <v>7</v>
      </c>
      <c r="B21" s="26"/>
      <c r="C21" s="26"/>
      <c r="D21" s="25"/>
      <c r="E21" s="6"/>
      <c r="F21" s="24"/>
      <c r="G21" s="24"/>
      <c r="H21" s="25"/>
    </row>
    <row r="22" spans="1:8" x14ac:dyDescent="0.25">
      <c r="A22" s="9" t="s">
        <v>5</v>
      </c>
      <c r="B22" s="24">
        <v>100</v>
      </c>
      <c r="C22" s="24">
        <v>100</v>
      </c>
      <c r="D22" s="25">
        <v>100</v>
      </c>
      <c r="E22" s="6"/>
      <c r="F22" s="24"/>
      <c r="G22" s="24"/>
      <c r="H22" s="25"/>
    </row>
    <row r="23" spans="1:8" x14ac:dyDescent="0.25">
      <c r="A23" s="9" t="s">
        <v>6</v>
      </c>
      <c r="B23" s="24"/>
      <c r="C23" s="24"/>
      <c r="D23" s="25"/>
      <c r="E23" s="6"/>
      <c r="F23" s="24"/>
      <c r="G23" s="24"/>
      <c r="H23" s="25"/>
    </row>
    <row r="24" spans="1:8" x14ac:dyDescent="0.25">
      <c r="A24" s="9" t="s">
        <v>14</v>
      </c>
      <c r="B24" s="24">
        <v>1000</v>
      </c>
      <c r="C24" s="24">
        <v>2000</v>
      </c>
      <c r="D24" s="24">
        <v>3000</v>
      </c>
      <c r="E24" s="6"/>
      <c r="F24" s="24"/>
      <c r="G24" s="24"/>
      <c r="H24" s="25"/>
    </row>
    <row r="25" spans="1:8" x14ac:dyDescent="0.25">
      <c r="A25" s="9" t="s">
        <v>15</v>
      </c>
      <c r="B25" s="24">
        <v>1000</v>
      </c>
      <c r="C25" s="24">
        <v>1500</v>
      </c>
      <c r="D25" s="25">
        <v>1500</v>
      </c>
      <c r="E25" s="6"/>
      <c r="F25" s="41"/>
      <c r="G25" s="41"/>
      <c r="H25" s="42"/>
    </row>
    <row r="26" spans="1:8" ht="15.75" thickBot="1" x14ac:dyDescent="0.3">
      <c r="A26" s="10" t="s">
        <v>16</v>
      </c>
      <c r="B26" s="27"/>
      <c r="C26" s="27"/>
      <c r="D26" s="28"/>
      <c r="E26" s="6"/>
      <c r="F26" s="41"/>
      <c r="G26" s="41"/>
      <c r="H26" s="42"/>
    </row>
    <row r="27" spans="1:8" ht="15.75" thickBot="1" x14ac:dyDescent="0.3">
      <c r="A27" s="11" t="s">
        <v>17</v>
      </c>
      <c r="B27" s="29"/>
      <c r="C27" s="29"/>
      <c r="D27" s="30"/>
      <c r="E27" s="6"/>
      <c r="F27" s="24"/>
      <c r="G27" s="24"/>
      <c r="H27" s="25"/>
    </row>
    <row r="28" spans="1:8" x14ac:dyDescent="0.25">
      <c r="A28" s="5" t="s">
        <v>18</v>
      </c>
      <c r="B28" s="22">
        <f>SUM(B29:B33)</f>
        <v>94100</v>
      </c>
      <c r="C28" s="22">
        <f t="shared" ref="C28:D28" si="4">SUM(C29:C33)</f>
        <v>127000</v>
      </c>
      <c r="D28" s="22">
        <f t="shared" si="4"/>
        <v>156000</v>
      </c>
      <c r="E28" s="6"/>
      <c r="F28" s="24"/>
      <c r="G28" s="24"/>
      <c r="H28" s="25"/>
    </row>
    <row r="29" spans="1:8" x14ac:dyDescent="0.25">
      <c r="A29" s="9" t="s">
        <v>38</v>
      </c>
      <c r="B29" s="24">
        <v>27400</v>
      </c>
      <c r="C29" s="24">
        <v>32000</v>
      </c>
      <c r="D29" s="25">
        <v>35000</v>
      </c>
      <c r="E29" s="6"/>
      <c r="F29" s="24"/>
      <c r="G29" s="24"/>
      <c r="H29" s="25"/>
    </row>
    <row r="30" spans="1:8" x14ac:dyDescent="0.25">
      <c r="A30" s="9" t="s">
        <v>50</v>
      </c>
      <c r="B30" s="24"/>
      <c r="C30" s="24">
        <v>5000</v>
      </c>
      <c r="D30" s="25">
        <v>16000</v>
      </c>
      <c r="E30" s="6"/>
      <c r="F30" s="24"/>
      <c r="G30" s="24"/>
      <c r="H30" s="25"/>
    </row>
    <row r="31" spans="1:8" x14ac:dyDescent="0.25">
      <c r="A31" s="9" t="s">
        <v>51</v>
      </c>
      <c r="B31" s="24">
        <v>35000</v>
      </c>
      <c r="C31" s="24">
        <v>35000</v>
      </c>
      <c r="D31" s="25">
        <v>40000</v>
      </c>
      <c r="E31" s="6"/>
      <c r="F31" s="41"/>
      <c r="G31" s="41"/>
      <c r="H31" s="42"/>
    </row>
    <row r="32" spans="1:8" x14ac:dyDescent="0.25">
      <c r="A32" s="9" t="s">
        <v>48</v>
      </c>
      <c r="B32" s="24">
        <v>8200</v>
      </c>
      <c r="C32" s="24">
        <v>21000</v>
      </c>
      <c r="D32" s="25">
        <v>31000</v>
      </c>
      <c r="E32" s="6"/>
      <c r="F32" s="41"/>
      <c r="G32" s="41"/>
      <c r="H32" s="42"/>
    </row>
    <row r="33" spans="1:8" ht="15.75" thickBot="1" x14ac:dyDescent="0.3">
      <c r="A33" s="10" t="s">
        <v>49</v>
      </c>
      <c r="B33" s="27">
        <v>23500</v>
      </c>
      <c r="C33" s="27">
        <v>34000</v>
      </c>
      <c r="D33" s="28">
        <v>34000</v>
      </c>
      <c r="E33" s="6"/>
      <c r="F33" s="41"/>
      <c r="G33" s="41"/>
      <c r="H33" s="42"/>
    </row>
    <row r="34" spans="1:8" ht="15.75" thickBot="1" x14ac:dyDescent="0.3">
      <c r="A34" s="11" t="s">
        <v>37</v>
      </c>
      <c r="B34" s="29"/>
      <c r="C34" s="29"/>
      <c r="D34" s="30"/>
      <c r="E34" s="6"/>
      <c r="F34" s="41"/>
      <c r="G34" s="41"/>
      <c r="H34" s="42"/>
    </row>
    <row r="35" spans="1:8" ht="15.75" thickBot="1" x14ac:dyDescent="0.3">
      <c r="A35" s="12" t="s">
        <v>19</v>
      </c>
      <c r="B35" s="31"/>
      <c r="C35" s="31"/>
      <c r="D35" s="32"/>
      <c r="E35" s="6"/>
      <c r="F35" s="41"/>
      <c r="G35" s="41"/>
      <c r="H35" s="42"/>
    </row>
    <row r="36" spans="1:8" ht="15.75" thickBot="1" x14ac:dyDescent="0.3">
      <c r="A36" s="11" t="s">
        <v>20</v>
      </c>
      <c r="B36" s="29"/>
      <c r="C36" s="29"/>
      <c r="D36" s="30"/>
      <c r="E36" s="6"/>
      <c r="F36" s="41"/>
      <c r="G36" s="41"/>
      <c r="H36" s="42"/>
    </row>
    <row r="37" spans="1:8" ht="15.75" thickBot="1" x14ac:dyDescent="0.3">
      <c r="A37" s="11" t="s">
        <v>21</v>
      </c>
      <c r="B37" s="29"/>
      <c r="C37" s="29"/>
      <c r="D37" s="30"/>
      <c r="E37" s="6"/>
      <c r="F37" s="41"/>
      <c r="G37" s="41"/>
      <c r="H37" s="42"/>
    </row>
    <row r="38" spans="1:8" ht="15.75" thickBot="1" x14ac:dyDescent="0.3">
      <c r="A38" s="11" t="s">
        <v>22</v>
      </c>
      <c r="B38" s="29"/>
      <c r="C38" s="29"/>
      <c r="D38" s="30"/>
      <c r="E38" s="6" t="s">
        <v>52</v>
      </c>
      <c r="F38" s="41">
        <f>(F4+F10)-B39</f>
        <v>728</v>
      </c>
      <c r="G38" s="41">
        <f t="shared" ref="G38:H38" si="5">(G4+G10)-C39</f>
        <v>370</v>
      </c>
      <c r="H38" s="42">
        <f t="shared" si="5"/>
        <v>4220</v>
      </c>
    </row>
    <row r="39" spans="1:8" ht="15.75" thickBot="1" x14ac:dyDescent="0.3">
      <c r="A39" s="16" t="s">
        <v>28</v>
      </c>
      <c r="B39" s="33">
        <f>B38+B37+B36+B35+B34+B28+B27+B10+B4</f>
        <v>122898</v>
      </c>
      <c r="C39" s="33">
        <f>C38+C37+C36+C35+C34+C28+C27+C10+C4</f>
        <v>179590</v>
      </c>
      <c r="D39" s="33">
        <f>D38+D37+D36+D35+D34+D28+D27+D10+D4</f>
        <v>218940</v>
      </c>
      <c r="E39" s="17" t="s">
        <v>28</v>
      </c>
      <c r="F39" s="33">
        <f>(F10+F4)-F38</f>
        <v>122898</v>
      </c>
      <c r="G39" s="33">
        <f t="shared" ref="G39:H39" si="6">(G10+G4)-G38</f>
        <v>179590</v>
      </c>
      <c r="H39" s="43">
        <f t="shared" si="6"/>
        <v>218940</v>
      </c>
    </row>
    <row r="42" spans="1:8" x14ac:dyDescent="0.25">
      <c r="B42" s="34">
        <f>SUM(B31:B33)</f>
        <v>66700</v>
      </c>
      <c r="C42" s="34">
        <f t="shared" ref="C42:D42" si="7">SUM(C31:C33)</f>
        <v>90000</v>
      </c>
      <c r="D42" s="34">
        <f t="shared" si="7"/>
        <v>105000</v>
      </c>
    </row>
    <row r="43" spans="1:8" x14ac:dyDescent="0.25">
      <c r="B43" s="34">
        <f>B9</f>
        <v>14600</v>
      </c>
      <c r="C43" s="34">
        <f t="shared" ref="C43:D43" si="8">C9</f>
        <v>24250</v>
      </c>
      <c r="D43" s="34">
        <f t="shared" si="8"/>
        <v>26000</v>
      </c>
    </row>
    <row r="44" spans="1:8" x14ac:dyDescent="0.25">
      <c r="B44" s="34">
        <f>B11</f>
        <v>2820</v>
      </c>
      <c r="C44" s="34">
        <f t="shared" ref="C44:D44" si="9">C11</f>
        <v>8100</v>
      </c>
      <c r="D44" s="34">
        <f t="shared" si="9"/>
        <v>10200</v>
      </c>
    </row>
    <row r="45" spans="1:8" x14ac:dyDescent="0.25">
      <c r="B45" s="34">
        <f>B6</f>
        <v>1500</v>
      </c>
      <c r="C45" s="34">
        <f t="shared" ref="C45:D45" si="10">C6</f>
        <v>3000</v>
      </c>
      <c r="D45" s="34">
        <f t="shared" si="10"/>
        <v>4500</v>
      </c>
    </row>
    <row r="46" spans="1:8" x14ac:dyDescent="0.25">
      <c r="B46" s="34">
        <f>B20</f>
        <v>2000</v>
      </c>
      <c r="C46" s="34">
        <f t="shared" ref="C46:D46" si="11">C20</f>
        <v>4000</v>
      </c>
      <c r="D46" s="34">
        <f t="shared" si="11"/>
        <v>6000</v>
      </c>
    </row>
    <row r="47" spans="1:8" x14ac:dyDescent="0.25">
      <c r="A47" t="s">
        <v>47</v>
      </c>
      <c r="B47" s="34">
        <f>F4*15%</f>
        <v>9450</v>
      </c>
      <c r="C47" s="34">
        <f t="shared" ref="C47:D47" si="12">G4*15%</f>
        <v>24000</v>
      </c>
      <c r="D47" s="34">
        <f t="shared" si="12"/>
        <v>31500</v>
      </c>
    </row>
    <row r="48" spans="1:8" x14ac:dyDescent="0.25">
      <c r="A48" t="s">
        <v>46</v>
      </c>
      <c r="B48" s="34">
        <f>SUM(B42:B47)</f>
        <v>97070</v>
      </c>
      <c r="C48" s="34">
        <f t="shared" ref="C48:D48" si="13">SUM(C42:C47)</f>
        <v>153350</v>
      </c>
      <c r="D48" s="34">
        <f t="shared" si="13"/>
        <v>183200</v>
      </c>
      <c r="F48" s="34">
        <f>F7+F6+F5</f>
        <v>59000</v>
      </c>
      <c r="G48" s="34">
        <f t="shared" ref="G48:H48" si="14">G7+G6+G5</f>
        <v>150000</v>
      </c>
      <c r="H48" s="34">
        <f t="shared" si="14"/>
        <v>190000</v>
      </c>
    </row>
  </sheetData>
  <mergeCells count="3">
    <mergeCell ref="A1:H1"/>
    <mergeCell ref="B2:D2"/>
    <mergeCell ref="F2:H2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75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scénar N actif </vt:lpstr>
      <vt:lpstr>scénar N actif + cudl</vt:lpstr>
      <vt:lpstr>scénar N actif + Région </vt:lpstr>
      <vt:lpstr>scénar N actif + r+ CUDL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2014-02-25T08:55:30Z</dcterms:modified>
</cp:coreProperties>
</file>